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61" windowWidth="12630" windowHeight="12120" tabRatio="775" activeTab="0"/>
  </bookViews>
  <sheets>
    <sheet name="Instructions" sheetId="1" r:id="rId1"/>
    <sheet name="ParametersFlyback" sheetId="2" r:id="rId2"/>
    <sheet name="Parameters summary" sheetId="3" r:id="rId3"/>
    <sheet name="Circuit schematic" sheetId="4" r:id="rId4"/>
    <sheet name="FreqRespOptoFlyback" sheetId="5" state="hidden" r:id="rId5"/>
    <sheet name="Resistor divider lookup table" sheetId="6" r:id="rId6"/>
    <sheet name="Efficiency curve" sheetId="7" r:id="rId7"/>
  </sheets>
  <definedNames>
    <definedName name="DCmin">#REF!</definedName>
    <definedName name="eff">#REF!</definedName>
    <definedName name="f">#REF!</definedName>
    <definedName name="Ilim">#REF!</definedName>
    <definedName name="L">#REF!</definedName>
    <definedName name="Lsug">#REF!</definedName>
    <definedName name="N">#REF!</definedName>
    <definedName name="Pout">#REF!</definedName>
    <definedName name="Rdson">#REF!</definedName>
    <definedName name="Vf">#REF!</definedName>
    <definedName name="Vinmax">#REF!</definedName>
    <definedName name="Vinmin">#REF!</definedName>
    <definedName name="Vout">#REF!</definedName>
  </definedNames>
  <calcPr fullCalcOnLoad="1"/>
</workbook>
</file>

<file path=xl/comments2.xml><?xml version="1.0" encoding="utf-8"?>
<comments xmlns="http://schemas.openxmlformats.org/spreadsheetml/2006/main">
  <authors>
    <author>Author</author>
    <author>durevv</author>
    <author>servaess</author>
    <author>ffxn8b</author>
  </authors>
  <commentList>
    <comment ref="B69" authorId="0">
      <text>
        <r>
          <rPr>
            <b/>
            <sz val="8"/>
            <rFont val="Tahoma"/>
            <family val="2"/>
          </rPr>
          <t>Desired Line Voltage Turn ON Threshold.</t>
        </r>
        <r>
          <rPr>
            <sz val="8"/>
            <rFont val="Tahoma"/>
            <family val="0"/>
          </rPr>
          <t xml:space="preserve">
(Vin Increasing)</t>
        </r>
      </text>
    </comment>
    <comment ref="A93" authorId="0">
      <text>
        <r>
          <rPr>
            <b/>
            <sz val="8"/>
            <rFont val="Tahoma"/>
            <family val="0"/>
          </rPr>
          <t>Turn ON Voltage with increasing input Voltage</t>
        </r>
      </text>
    </comment>
    <comment ref="A95" authorId="0">
      <text>
        <r>
          <rPr>
            <b/>
            <sz val="8"/>
            <rFont val="Tahoma"/>
            <family val="0"/>
          </rPr>
          <t>Minimum Turn ON voltage with increasing input voltage</t>
        </r>
        <r>
          <rPr>
            <sz val="8"/>
            <rFont val="Tahoma"/>
            <family val="0"/>
          </rPr>
          <t xml:space="preserve">
</t>
        </r>
      </text>
    </comment>
    <comment ref="B95" authorId="0">
      <text>
        <r>
          <rPr>
            <b/>
            <sz val="8"/>
            <rFont val="Tahoma"/>
            <family val="0"/>
          </rPr>
          <t>Typical Turn ON voltage with increasing input voltage</t>
        </r>
        <r>
          <rPr>
            <sz val="8"/>
            <rFont val="Tahoma"/>
            <family val="0"/>
          </rPr>
          <t xml:space="preserve">
</t>
        </r>
      </text>
    </comment>
    <comment ref="C95" authorId="0">
      <text>
        <r>
          <rPr>
            <b/>
            <sz val="8"/>
            <rFont val="Tahoma"/>
            <family val="0"/>
          </rPr>
          <t>Maximum Turn ON voltage with increasing input voltage</t>
        </r>
        <r>
          <rPr>
            <sz val="8"/>
            <rFont val="Tahoma"/>
            <family val="0"/>
          </rPr>
          <t xml:space="preserve">
</t>
        </r>
      </text>
    </comment>
    <comment ref="A99" authorId="0">
      <text>
        <r>
          <rPr>
            <b/>
            <sz val="8"/>
            <rFont val="Tahoma"/>
            <family val="0"/>
          </rPr>
          <t>Minimum Turn ON voltage with increasing input voltage</t>
        </r>
        <r>
          <rPr>
            <sz val="8"/>
            <rFont val="Tahoma"/>
            <family val="0"/>
          </rPr>
          <t xml:space="preserve">
</t>
        </r>
      </text>
    </comment>
    <comment ref="B99" authorId="0">
      <text>
        <r>
          <rPr>
            <b/>
            <sz val="8"/>
            <rFont val="Tahoma"/>
            <family val="0"/>
          </rPr>
          <t>Typical Turn ON voltage with increasing input voltage</t>
        </r>
        <r>
          <rPr>
            <sz val="8"/>
            <rFont val="Tahoma"/>
            <family val="0"/>
          </rPr>
          <t xml:space="preserve">
</t>
        </r>
      </text>
    </comment>
    <comment ref="C99" authorId="0">
      <text>
        <r>
          <rPr>
            <b/>
            <sz val="8"/>
            <rFont val="Tahoma"/>
            <family val="0"/>
          </rPr>
          <t>Maximum Turn ON voltage with increasing input voltage</t>
        </r>
        <r>
          <rPr>
            <sz val="8"/>
            <rFont val="Tahoma"/>
            <family val="0"/>
          </rPr>
          <t xml:space="preserve">
</t>
        </r>
      </text>
    </comment>
    <comment ref="B50" authorId="1">
      <text>
        <r>
          <rPr>
            <b/>
            <sz val="8"/>
            <rFont val="Tahoma"/>
            <family val="0"/>
          </rPr>
          <t>Vitual load resistor</t>
        </r>
      </text>
    </comment>
    <comment ref="B42" authorId="1">
      <text>
        <r>
          <rPr>
            <b/>
            <sz val="8"/>
            <rFont val="Tahoma"/>
            <family val="0"/>
          </rPr>
          <t>Optoisolated converter's cross over frequency</t>
        </r>
      </text>
    </comment>
    <comment ref="B43" authorId="1">
      <text>
        <r>
          <rPr>
            <b/>
            <sz val="8"/>
            <rFont val="Tahoma"/>
            <family val="0"/>
          </rPr>
          <t>Module in dB, for the converter's cross over frequency</t>
        </r>
      </text>
    </comment>
    <comment ref="B89" authorId="1">
      <text>
        <r>
          <rPr>
            <b/>
            <sz val="8"/>
            <rFont val="Tahoma"/>
            <family val="0"/>
          </rPr>
          <t>Shunt regulator reference voltage</t>
        </r>
      </text>
    </comment>
    <comment ref="B44" authorId="1">
      <text>
        <r>
          <rPr>
            <b/>
            <sz val="8"/>
            <rFont val="Tahoma"/>
            <family val="0"/>
          </rPr>
          <t>Duty cycle</t>
        </r>
      </text>
    </comment>
    <comment ref="E11" authorId="1">
      <text>
        <r>
          <rPr>
            <b/>
            <sz val="8"/>
            <rFont val="Tahoma"/>
            <family val="2"/>
          </rPr>
          <t>Wzesr is a zero originating from the output capacitor and its equivalent series resistor. Fzesr is the frequency, at which the Wzesr zero is present.</t>
        </r>
      </text>
    </comment>
    <comment ref="F11" authorId="1">
      <text>
        <r>
          <rPr>
            <b/>
            <sz val="8"/>
            <rFont val="Tahoma"/>
            <family val="0"/>
          </rPr>
          <t>Wzrhp is a right half plane zero can be explained by the phenomenon that when there’s a sudden load increase, the duty cycle will
increase instantaneously, building up higher current but the voltage will drop temporarily until the required current is present. Fzrhp is the frequency, at which the Wzrhp zero is present.</t>
        </r>
      </text>
    </comment>
    <comment ref="D11" authorId="1">
      <text>
        <r>
          <rPr>
            <b/>
            <sz val="8"/>
            <rFont val="Tahoma"/>
            <family val="0"/>
          </rPr>
          <t>Wp is a dominant pole that originates from the load and the output capacitor. Fp is the frequency, a which the Wp pole is present.</t>
        </r>
      </text>
    </comment>
    <comment ref="F15" authorId="1">
      <text>
        <r>
          <rPr>
            <b/>
            <sz val="8"/>
            <rFont val="Tahoma"/>
            <family val="0"/>
          </rPr>
          <t>Optoisolated converter's cross over frequency</t>
        </r>
      </text>
    </comment>
    <comment ref="D15" authorId="1">
      <text>
        <r>
          <rPr>
            <b/>
            <sz val="8"/>
            <rFont val="Tahoma"/>
            <family val="0"/>
          </rPr>
          <t>Fcp is the frequency, at which the Wcp pole is present.</t>
        </r>
      </text>
    </comment>
    <comment ref="E15" authorId="1">
      <text>
        <r>
          <rPr>
            <b/>
            <sz val="8"/>
            <rFont val="Tahoma"/>
            <family val="0"/>
          </rPr>
          <t>Fcz is the frequency, at which the Wcz zero is present.</t>
        </r>
      </text>
    </comment>
    <comment ref="A61" authorId="2">
      <text>
        <r>
          <rPr>
            <b/>
            <sz val="8"/>
            <rFont val="Tahoma"/>
            <family val="2"/>
          </rPr>
          <t xml:space="preserve">Check the box to override the calculated values
</t>
        </r>
      </text>
    </comment>
    <comment ref="A3" authorId="2">
      <text>
        <r>
          <rPr>
            <sz val="8"/>
            <rFont val="Tahoma"/>
            <family val="2"/>
          </rPr>
          <t>Frequency range for frequency response plot</t>
        </r>
      </text>
    </comment>
    <comment ref="A4" authorId="2">
      <text>
        <r>
          <rPr>
            <sz val="8"/>
            <rFont val="Tahoma"/>
            <family val="2"/>
          </rPr>
          <t>Frequency range for frequency response plot</t>
        </r>
      </text>
    </comment>
    <comment ref="A12" authorId="2">
      <text>
        <r>
          <rPr>
            <sz val="8"/>
            <rFont val="Tahoma"/>
            <family val="2"/>
          </rPr>
          <t>Additional resistor, parallel to the internal 5k pull up on the COMP pin, to increase the current in the opto coupler</t>
        </r>
      </text>
    </comment>
    <comment ref="A13" authorId="2">
      <text>
        <r>
          <rPr>
            <sz val="8"/>
            <rFont val="Tahoma"/>
            <family val="2"/>
          </rPr>
          <t>Voltage feedback resistor divider, chose a big value to limit consumption.  The sheet
'Resistor divider lookup table' can</t>
        </r>
        <r>
          <rPr>
            <sz val="8"/>
            <rFont val="Tahoma"/>
            <family val="0"/>
          </rPr>
          <t xml:space="preserve"> help picking standard values.</t>
        </r>
      </text>
    </comment>
    <comment ref="A36" authorId="2">
      <text>
        <r>
          <rPr>
            <sz val="8"/>
            <rFont val="Tahoma"/>
            <family val="2"/>
          </rPr>
          <t>Gain of the internal error amplifier. Fixed to 2.</t>
        </r>
      </text>
    </comment>
    <comment ref="A37" authorId="2">
      <text>
        <r>
          <rPr>
            <sz val="8"/>
            <rFont val="Tahoma"/>
            <family val="2"/>
          </rPr>
          <t>Desired switching frequency.</t>
        </r>
      </text>
    </comment>
    <comment ref="A38" authorId="2">
      <text>
        <r>
          <rPr>
            <sz val="8"/>
            <rFont val="Tahoma"/>
            <family val="2"/>
          </rPr>
          <t>Built in gate driver drives the gate with fixed 9V.</t>
        </r>
      </text>
    </comment>
    <comment ref="A39" authorId="2">
      <text>
        <r>
          <rPr>
            <sz val="8"/>
            <rFont val="Tahoma"/>
            <family val="2"/>
          </rPr>
          <t>To reduce the EMI, the gate drive can be slowed down by adding a gate resistor.</t>
        </r>
      </text>
    </comment>
    <comment ref="A14" authorId="2">
      <text>
        <r>
          <rPr>
            <sz val="8"/>
            <rFont val="Tahoma"/>
            <family val="2"/>
          </rPr>
          <t>A phase margin of 70° or more guarantee a stable converter.</t>
        </r>
      </text>
    </comment>
    <comment ref="A9" authorId="2">
      <text>
        <r>
          <rPr>
            <sz val="8"/>
            <rFont val="Tahoma"/>
            <family val="2"/>
          </rPr>
          <t>The secundary rectifier has a voltage drop that directly relates to the converter efficiency. Lowest drop is better.</t>
        </r>
      </text>
    </comment>
    <comment ref="A10" authorId="2">
      <text>
        <r>
          <rPr>
            <sz val="8"/>
            <rFont val="Tahoma"/>
            <family val="2"/>
          </rPr>
          <t>The maximum allowable output voltage ripple will size the output capacitor.</t>
        </r>
      </text>
    </comment>
    <comment ref="A11" authorId="2">
      <text>
        <r>
          <rPr>
            <sz val="8"/>
            <rFont val="Tahoma"/>
            <family val="2"/>
          </rPr>
          <t>The output voltage is compared to the reference voltage. The reference voltage should always be smaller than the output voltage.</t>
        </r>
      </text>
    </comment>
    <comment ref="A16" authorId="2">
      <text>
        <r>
          <rPr>
            <sz val="8"/>
            <rFont val="Tahoma"/>
            <family val="2"/>
          </rPr>
          <t>The transformer is never ideal and has a rendement &lt; 1, transferring the energy.</t>
        </r>
      </text>
    </comment>
    <comment ref="D19" authorId="1">
      <text>
        <r>
          <rPr>
            <b/>
            <sz val="8"/>
            <rFont val="Tahoma"/>
            <family val="0"/>
          </rPr>
          <t>Fcp is the frequency, at which the Wcp pole is present.</t>
        </r>
      </text>
    </comment>
    <comment ref="E19" authorId="1">
      <text>
        <r>
          <rPr>
            <b/>
            <sz val="8"/>
            <rFont val="Tahoma"/>
            <family val="0"/>
          </rPr>
          <t>Fcz is the frequency, at which the Wcz zero is present.</t>
        </r>
      </text>
    </comment>
    <comment ref="F19" authorId="1">
      <text>
        <r>
          <rPr>
            <b/>
            <sz val="8"/>
            <rFont val="Tahoma"/>
            <family val="0"/>
          </rPr>
          <t>Non-isolated converter's cross over frequency</t>
        </r>
      </text>
    </comment>
    <comment ref="D25" authorId="3">
      <text>
        <r>
          <rPr>
            <b/>
            <sz val="8"/>
            <rFont val="Tahoma"/>
            <family val="0"/>
          </rPr>
          <t>Enter here the desired crossover frequency for the non-isolated feedback converter</t>
        </r>
      </text>
    </comment>
    <comment ref="D28" authorId="3">
      <text>
        <r>
          <rPr>
            <b/>
            <sz val="8"/>
            <rFont val="Tahoma"/>
            <family val="0"/>
          </rPr>
          <t>Non-isolated feedback impedance component</t>
        </r>
      </text>
    </comment>
    <comment ref="D29" authorId="3">
      <text>
        <r>
          <rPr>
            <b/>
            <sz val="8"/>
            <rFont val="Tahoma"/>
            <family val="0"/>
          </rPr>
          <t>Non-isolated feedback impedance component</t>
        </r>
      </text>
    </comment>
    <comment ref="D30" authorId="3">
      <text>
        <r>
          <rPr>
            <b/>
            <sz val="8"/>
            <rFont val="Tahoma"/>
            <family val="0"/>
          </rPr>
          <t xml:space="preserve">Non-isolated feedback impedance component
</t>
        </r>
      </text>
    </comment>
    <comment ref="D26" authorId="3">
      <text>
        <r>
          <rPr>
            <b/>
            <sz val="8"/>
            <rFont val="Tahoma"/>
            <family val="0"/>
          </rPr>
          <t>First resistor of the output resistor divider</t>
        </r>
      </text>
    </comment>
    <comment ref="D27" authorId="3">
      <text>
        <r>
          <rPr>
            <b/>
            <sz val="8"/>
            <rFont val="Tahoma"/>
            <family val="0"/>
          </rPr>
          <t>Second resistor of the output resistor divider</t>
        </r>
      </text>
    </comment>
    <comment ref="D33" authorId="3">
      <text>
        <r>
          <rPr>
            <b/>
            <sz val="8"/>
            <rFont val="Tahoma"/>
            <family val="0"/>
          </rPr>
          <t>Enter here the desired compensation network gain at Fcross_ni</t>
        </r>
      </text>
    </comment>
    <comment ref="D34" authorId="3">
      <text>
        <r>
          <rPr>
            <b/>
            <sz val="8"/>
            <rFont val="Tahoma"/>
            <family val="0"/>
          </rPr>
          <t>Enter the desired compensation network pole frequency</t>
        </r>
      </text>
    </comment>
    <comment ref="D35" authorId="3">
      <text>
        <r>
          <rPr>
            <b/>
            <sz val="8"/>
            <rFont val="Tahoma"/>
            <family val="0"/>
          </rPr>
          <t>Enter the desired compensation network zero frequency</t>
        </r>
      </text>
    </comment>
    <comment ref="D36" authorId="3">
      <text>
        <r>
          <rPr>
            <b/>
            <sz val="8"/>
            <rFont val="Tahoma"/>
            <family val="0"/>
          </rPr>
          <t>Non-isolated feedback impedance component</t>
        </r>
      </text>
    </comment>
    <comment ref="D37" authorId="3">
      <text>
        <r>
          <rPr>
            <b/>
            <sz val="8"/>
            <rFont val="Tahoma"/>
            <family val="0"/>
          </rPr>
          <t>Non-isolated feedback impedance component</t>
        </r>
      </text>
    </comment>
    <comment ref="D38" authorId="3">
      <text>
        <r>
          <rPr>
            <b/>
            <sz val="8"/>
            <rFont val="Tahoma"/>
            <family val="0"/>
          </rPr>
          <t xml:space="preserve">Non-isolated feedback impedance component
</t>
        </r>
      </text>
    </comment>
    <comment ref="G26" authorId="3">
      <text>
        <r>
          <rPr>
            <b/>
            <sz val="8"/>
            <rFont val="Tahoma"/>
            <family val="0"/>
          </rPr>
          <t>Check this box in order to use your own values for the non-isolated feedback impedance</t>
        </r>
      </text>
    </comment>
    <comment ref="G32" authorId="3">
      <text>
        <r>
          <rPr>
            <b/>
            <sz val="8"/>
            <rFont val="Tahoma"/>
            <family val="0"/>
          </rPr>
          <t>Check this box in order to use your own values for the gain, needed at Fcross_ni and the frequencies of the pole and the zero</t>
        </r>
      </text>
    </comment>
  </commentList>
</comments>
</file>

<file path=xl/sharedStrings.xml><?xml version="1.0" encoding="utf-8"?>
<sst xmlns="http://schemas.openxmlformats.org/spreadsheetml/2006/main" count="391" uniqueCount="295">
  <si>
    <t>This spreadsheet is provided for guidance purposes only. It is believed to be accurate. However, the user is responsible for verifying all suggested values provided by this tool are correct.</t>
  </si>
  <si>
    <t xml:space="preserve">These sheets are protected against changes in most cells, except where inputs are allowed. This has been done to assure the integrity of this spread sheet. It can not be modified by the user. </t>
  </si>
  <si>
    <t>Any comments or suggestions regarding changes in this document should be sent to:</t>
  </si>
  <si>
    <t>Desired Turn ON Voltage (V)</t>
  </si>
  <si>
    <t>Note:</t>
  </si>
  <si>
    <t>Minimum frequency(Hz)</t>
  </si>
  <si>
    <t>Maximum frequency(Hz)</t>
  </si>
  <si>
    <t>Resr(Ohm)</t>
  </si>
  <si>
    <t>Rload(Ohm)</t>
  </si>
  <si>
    <t>D</t>
  </si>
  <si>
    <t>Av</t>
  </si>
  <si>
    <t>Cout(F)</t>
  </si>
  <si>
    <t>T_rendement</t>
  </si>
  <si>
    <t>Lpri(H)</t>
  </si>
  <si>
    <t>Pout(W)</t>
  </si>
  <si>
    <t>Vout(V)</t>
  </si>
  <si>
    <t>Vin(V)</t>
  </si>
  <si>
    <t>Vdrop_d(V)</t>
  </si>
  <si>
    <t>Fs(Hz)</t>
  </si>
  <si>
    <t>Frequency, Hz</t>
  </si>
  <si>
    <t>Fopto(Hz)</t>
  </si>
  <si>
    <t>T_power_CCM_Re</t>
  </si>
  <si>
    <t>T_power_CCM_Im</t>
  </si>
  <si>
    <t>T_h_Re</t>
  </si>
  <si>
    <t>T_h_Im</t>
  </si>
  <si>
    <t>T_power_CCM_Ph, Deg</t>
  </si>
  <si>
    <t>T_power_stage_Re</t>
  </si>
  <si>
    <t>T_power_stage_Im</t>
  </si>
  <si>
    <t>T_h_Ph, Deg</t>
  </si>
  <si>
    <t>T_power_stage_Ph, Deg</t>
  </si>
  <si>
    <t>Desired phase margin(Deg)</t>
  </si>
  <si>
    <t>Shunt regulator reference voltage, V</t>
  </si>
  <si>
    <t>Optocoupler CTR</t>
  </si>
  <si>
    <t>Rfb1(Ohm)</t>
  </si>
  <si>
    <t>Rbias1(Ohm)</t>
  </si>
  <si>
    <t>Rfb2(Ohm)</t>
  </si>
  <si>
    <t>Rfb3(Ohm)</t>
  </si>
  <si>
    <t>Cfb1(F)</t>
  </si>
  <si>
    <t>Cfb2(F)</t>
  </si>
  <si>
    <t>T_closed_loop_Ph, Deg</t>
  </si>
  <si>
    <t>T_power_stage_Gain, dB</t>
  </si>
  <si>
    <t>T_h_Re_Gain, dB</t>
  </si>
  <si>
    <t>T_power_CCM_Gain, dB</t>
  </si>
  <si>
    <t>T_closed_loop_Gain, dB</t>
  </si>
  <si>
    <t>T_closed_loop_Re</t>
  </si>
  <si>
    <t>T_closed_loop_Im</t>
  </si>
  <si>
    <t>Outputs:</t>
  </si>
  <si>
    <t>Parameter extraction:</t>
  </si>
  <si>
    <t>T_compensation_Re</t>
  </si>
  <si>
    <t>T_compensation_Im</t>
  </si>
  <si>
    <t>T_compensation_Gain, dB</t>
  </si>
  <si>
    <t>T_compensation_Ph, Deg</t>
  </si>
  <si>
    <t>User defined passive components values:</t>
  </si>
  <si>
    <t>(please check the checkbox)</t>
  </si>
  <si>
    <t>Value</t>
  </si>
  <si>
    <t>Description</t>
  </si>
  <si>
    <t>Status</t>
  </si>
  <si>
    <t>DC-DC output capacitor</t>
  </si>
  <si>
    <t>vladislav.durev@onsemi.com</t>
  </si>
  <si>
    <t>Created by: Vladislav Durev (ON Semiconductor), inspired by Juan Carlos Pastrana's work (ON Semiconductor)</t>
  </si>
  <si>
    <t>DC-DC input capacitor</t>
  </si>
  <si>
    <t>Resistor for current sensing</t>
  </si>
  <si>
    <t>Resistor for extra slope compensation (optional)</t>
  </si>
  <si>
    <t>Resistor setting the classification current level</t>
  </si>
  <si>
    <t>Resistor setting the inrush current limitation level</t>
  </si>
  <si>
    <t>Resistor setting the operational current limit level</t>
  </si>
  <si>
    <t>Input line capacitor</t>
  </si>
  <si>
    <t>Detection signature and external UVLO programmable resistor 1</t>
  </si>
  <si>
    <t>Detection signature and external UVLO programmable resistor 2</t>
  </si>
  <si>
    <t>Snubber capacitor for the switching transistor</t>
  </si>
  <si>
    <t>Snubber resistor for the switching transistor</t>
  </si>
  <si>
    <t>Snubber capacitor for the power diode</t>
  </si>
  <si>
    <t>Snubber resistor for the power diode</t>
  </si>
  <si>
    <t>Resistor for the voltage feedback system</t>
  </si>
  <si>
    <t>Resistor for extra biasing current in the opto-coupler (optional)</t>
  </si>
  <si>
    <t>Resistor for extra biasing current in the TL431 shunt regulator (optional)</t>
  </si>
  <si>
    <t>Capacitor for the voltage feedback system</t>
  </si>
  <si>
    <t>Current limiting resistor for bias winding usage</t>
  </si>
  <si>
    <t>Current limiting resistor for nCLASS_AT LED</t>
  </si>
  <si>
    <t>Decoupling capacitor for VDDL low voltage regulator</t>
  </si>
  <si>
    <t>Decoupling capacitor for VDDH high voltage regulator</t>
  </si>
  <si>
    <t>Resistor setting the PWM switching frequency</t>
  </si>
  <si>
    <t>Calculated(Extracted)</t>
  </si>
  <si>
    <t>Calculated(Extracted) or User defined</t>
  </si>
  <si>
    <t>Input</t>
  </si>
  <si>
    <t>Rcs(Ohm)</t>
  </si>
  <si>
    <t>Lsec(H)</t>
  </si>
  <si>
    <t>Cpd1, F</t>
  </si>
  <si>
    <t>Cpd2, F</t>
  </si>
  <si>
    <t>Cpd3, F</t>
  </si>
  <si>
    <t>Rcs, Ohm</t>
  </si>
  <si>
    <t>Rsl, Ohm</t>
  </si>
  <si>
    <t>Rclass, Ohm</t>
  </si>
  <si>
    <t>Rinrush, Ohm</t>
  </si>
  <si>
    <t>Rilim1, Ohm</t>
  </si>
  <si>
    <t>Cline, F</t>
  </si>
  <si>
    <t>Zline, Ohm</t>
  </si>
  <si>
    <t>Rdet1, Ohm</t>
  </si>
  <si>
    <t>Rdet2, Ohm</t>
  </si>
  <si>
    <t>Csn1, F</t>
  </si>
  <si>
    <t>Rsn1, Ohm</t>
  </si>
  <si>
    <t>Csn2, F</t>
  </si>
  <si>
    <t>Rsn2, Ohm</t>
  </si>
  <si>
    <t>Rfb1, Ohm</t>
  </si>
  <si>
    <t>Rfb2, Ohm</t>
  </si>
  <si>
    <t>Rfb3, Ohm</t>
  </si>
  <si>
    <t>Rbias1, Ohm</t>
  </si>
  <si>
    <t>Rbias2, Ohm</t>
  </si>
  <si>
    <t>Cfb1, F</t>
  </si>
  <si>
    <t>Cfb2, F</t>
  </si>
  <si>
    <t>Rbw, Ohm</t>
  </si>
  <si>
    <t>Rled, Ohm</t>
  </si>
  <si>
    <t>Cvddl, F</t>
  </si>
  <si>
    <t>Cvddh, F</t>
  </si>
  <si>
    <t>Rosc, Ohm</t>
  </si>
  <si>
    <t>Cout, F</t>
  </si>
  <si>
    <t>Parameter</t>
  </si>
  <si>
    <t>Vin, V</t>
  </si>
  <si>
    <t>Ethernet input voltage. Take into account the drop over the diode bridge</t>
  </si>
  <si>
    <t>Vout, V</t>
  </si>
  <si>
    <t>The desired output voltage</t>
  </si>
  <si>
    <t>Fs, Hz</t>
  </si>
  <si>
    <t>The desired PWM switching frequency</t>
  </si>
  <si>
    <t>The inductance of the primary of the transformer</t>
  </si>
  <si>
    <t>Lsec, H</t>
  </si>
  <si>
    <t>The inductance of the secondary of the transformer</t>
  </si>
  <si>
    <t>N</t>
  </si>
  <si>
    <t>The transformer turns ratio</t>
  </si>
  <si>
    <t>The desired output power</t>
  </si>
  <si>
    <t>The desired output ripple</t>
  </si>
  <si>
    <t>Vripple(V)</t>
  </si>
  <si>
    <t>Rosc(Ohm)</t>
  </si>
  <si>
    <t>Pout , W</t>
  </si>
  <si>
    <t>Vripple, V</t>
  </si>
  <si>
    <t>UVLO resistors calculations</t>
  </si>
  <si>
    <t>Parameters summary</t>
  </si>
  <si>
    <t>Resistor divider lookup table</t>
  </si>
  <si>
    <t>Rfb11, kOhm\Rfb2, kOhm</t>
  </si>
  <si>
    <t>Desired accuracy of output voltage, V</t>
  </si>
  <si>
    <t>Shunt regulator reference voltage(V)</t>
  </si>
  <si>
    <t>Lpri, H</t>
  </si>
  <si>
    <t>Vdrop_d, V</t>
  </si>
  <si>
    <t>The voltage drop in the bridge diodes</t>
  </si>
  <si>
    <t>Desired output voltage Vout, V</t>
  </si>
  <si>
    <t>Fopto, Hz</t>
  </si>
  <si>
    <t>Optocoupler cut-off frequency</t>
  </si>
  <si>
    <t>NCP108x parameter</t>
  </si>
  <si>
    <t>The reference voltage of the shunt regulator(U3)</t>
  </si>
  <si>
    <t>The current transfer ration of the optocoupler</t>
  </si>
  <si>
    <t>The appropriate values are in the green cells!</t>
  </si>
  <si>
    <t>Turn ON Voltage, V</t>
  </si>
  <si>
    <t>Turn OFF Voltage, V</t>
  </si>
  <si>
    <t>Rbias2(Ohm)</t>
  </si>
  <si>
    <t>Rsl(Ohm)</t>
  </si>
  <si>
    <t>Recommended</t>
  </si>
  <si>
    <t>Rclass(Ohm)</t>
  </si>
  <si>
    <t>Power class</t>
  </si>
  <si>
    <t>Rinrush(Ohm)</t>
  </si>
  <si>
    <t>Rilim1(Ohm)</t>
  </si>
  <si>
    <t>Operational current limit, mA</t>
  </si>
  <si>
    <t>Inrush current limit, mA</t>
  </si>
  <si>
    <t>NCP108x parameters</t>
  </si>
  <si>
    <t>DCR_pri(Ohm)</t>
  </si>
  <si>
    <t>DCR_sec(Ohm)</t>
  </si>
  <si>
    <t>Vgatedrive(V)</t>
  </si>
  <si>
    <t>Rdson(Ohm)</t>
  </si>
  <si>
    <t>Cswout(F)</t>
  </si>
  <si>
    <t>Vswgsth(V)</t>
  </si>
  <si>
    <t>MOSFET parameters(from datasheet)</t>
  </si>
  <si>
    <t>Transformer parameters(from datasheet)</t>
  </si>
  <si>
    <t>Qswgtot(C)</t>
  </si>
  <si>
    <t>Qswmill(C)</t>
  </si>
  <si>
    <t>User's input</t>
  </si>
  <si>
    <t>Estimated efficiency(%)</t>
  </si>
  <si>
    <t>Optocoupler parameters</t>
  </si>
  <si>
    <t>Rdet1(Ohm)</t>
  </si>
  <si>
    <t>Rdet2(Ohm)</t>
  </si>
  <si>
    <t>DCR_pri, Ohm</t>
  </si>
  <si>
    <t>DCR_sec, Ohm</t>
  </si>
  <si>
    <t>DC resistance of the primary of the transformer</t>
  </si>
  <si>
    <t>DC resistance of the secondary of the transformer</t>
  </si>
  <si>
    <t>Rdson, Ohm</t>
  </si>
  <si>
    <t>Cswout, F</t>
  </si>
  <si>
    <t>Qswgtot, C</t>
  </si>
  <si>
    <t>Qswmill, C</t>
  </si>
  <si>
    <t>Vswgsth, V</t>
  </si>
  <si>
    <t>MOSFET output capacitance</t>
  </si>
  <si>
    <t>MOSFET drain to source operational voltage drop from the datasheet</t>
  </si>
  <si>
    <t>MOSFET total gate charge from the switch datasheet</t>
  </si>
  <si>
    <t>MOSFET gate to drain Miller charge from the datasheet</t>
  </si>
  <si>
    <t>MOSFET gate to source threshold voltage from the datasheet</t>
  </si>
  <si>
    <t>Vgatedrive, V</t>
  </si>
  <si>
    <t>NCP108x gate drive voltage or 9V</t>
  </si>
  <si>
    <t>NCP108x gate drive resistance or 0Ohm</t>
  </si>
  <si>
    <t>Efficiency, %</t>
  </si>
  <si>
    <t>Efficiency of the DC-DC converter</t>
  </si>
  <si>
    <t>Input parameter</t>
  </si>
  <si>
    <t>100E-09/100V</t>
  </si>
  <si>
    <t>100E-06/63V</t>
  </si>
  <si>
    <t>Resr, Ohm</t>
  </si>
  <si>
    <t>The serial resistance of Cout</t>
  </si>
  <si>
    <t>Cells Color Legend:</t>
  </si>
  <si>
    <t>Calculated(Extracted value)</t>
  </si>
  <si>
    <t>Recommended value</t>
  </si>
  <si>
    <t>Input value</t>
  </si>
  <si>
    <t>Description:</t>
  </si>
  <si>
    <t>Values that are calculated from the sheet source code</t>
  </si>
  <si>
    <t>Recommended values for use with the given schematic on sheet "Circuit schematic"</t>
  </si>
  <si>
    <t>Values, which are input from the user's side</t>
  </si>
  <si>
    <t>Fzesr, Hz</t>
  </si>
  <si>
    <t>Fzrhp, Hz</t>
  </si>
  <si>
    <t>Fp, Hz</t>
  </si>
  <si>
    <t>Power stage frequency response properties</t>
  </si>
  <si>
    <t>Closed loop frequency response properties</t>
  </si>
  <si>
    <t>Fcross(Hz)</t>
  </si>
  <si>
    <t>T_power_stage gain at Fcross(dB)</t>
  </si>
  <si>
    <t>Fcross, Hz</t>
  </si>
  <si>
    <t>Fcp, Hz</t>
  </si>
  <si>
    <t>Fcz, Hz</t>
  </si>
  <si>
    <t>NCP108x, Flyback CCM, Design Sheet Directions</t>
  </si>
  <si>
    <t>Rgate, Ohm</t>
  </si>
  <si>
    <t>Rgate(Ohm)</t>
  </si>
  <si>
    <t>T_softstart(s)</t>
  </si>
  <si>
    <t>Css(F)</t>
  </si>
  <si>
    <t>T_softstart, s</t>
  </si>
  <si>
    <t>The soft start time in seconds</t>
  </si>
  <si>
    <t>Cf, F</t>
  </si>
  <si>
    <t>Csi, F</t>
  </si>
  <si>
    <t>Css, F</t>
  </si>
  <si>
    <t>Output capacitor</t>
  </si>
  <si>
    <t>Soft start capacitor</t>
  </si>
  <si>
    <t>Current sense capacitor(Optional)</t>
  </si>
  <si>
    <t>SMAJ58A,Tranzorb (transient voltage suppression diode)</t>
  </si>
  <si>
    <t>Frequency response plots</t>
  </si>
  <si>
    <t>DC/DC system parameters</t>
  </si>
  <si>
    <t>Vref (V)</t>
  </si>
  <si>
    <t>Typical</t>
  </si>
  <si>
    <t>Maximum</t>
  </si>
  <si>
    <t>Minimum</t>
  </si>
  <si>
    <t>Maximim</t>
  </si>
  <si>
    <t>Fp</t>
  </si>
  <si>
    <t>Fcross</t>
  </si>
  <si>
    <t>Fzesr</t>
  </si>
  <si>
    <t>Fzrhp</t>
  </si>
  <si>
    <t>Fcz</t>
  </si>
  <si>
    <t>Fcp</t>
  </si>
  <si>
    <t>Pout, W</t>
  </si>
  <si>
    <t>Optoisolated flyback</t>
  </si>
  <si>
    <t>T_closed_loop_ni_Re</t>
  </si>
  <si>
    <t>T_closed_loop_ni_Im</t>
  </si>
  <si>
    <t>Poles &amp; Zeroes</t>
  </si>
  <si>
    <t>Poles &amp;Zeroes</t>
  </si>
  <si>
    <t>T_closed_loop_ni_Gain_Mod, dB</t>
  </si>
  <si>
    <t>T_closed_loop_ni_Ph, Deg</t>
  </si>
  <si>
    <t>Non-isolated flyback</t>
  </si>
  <si>
    <t>Fcross_ni</t>
  </si>
  <si>
    <t>Fcz_ni</t>
  </si>
  <si>
    <t>Fcp_ni</t>
  </si>
  <si>
    <t>Closed loop frequency response properties - non-isolated flyback</t>
  </si>
  <si>
    <t>Fcp_ni, Hz</t>
  </si>
  <si>
    <t>Fcz_ni, Hz</t>
  </si>
  <si>
    <t>Fcross_ni, Hz</t>
  </si>
  <si>
    <t xml:space="preserve">Optoisolated feedback </t>
  </si>
  <si>
    <t>Non-isolated feedback</t>
  </si>
  <si>
    <t>Rcomp(Ohm)</t>
  </si>
  <si>
    <t>C1comp(F)</t>
  </si>
  <si>
    <t>C2comp(F)</t>
  </si>
  <si>
    <t>Copyright, ON Semiconductor, Sofia, Bulgaria, 2009</t>
  </si>
  <si>
    <t>Rev. 1.1</t>
  </si>
  <si>
    <t>T_compensation_ni_Re</t>
  </si>
  <si>
    <t>T_compensation_ni_Im</t>
  </si>
  <si>
    <t>T_compensation_ni_Gain_Mod, dB</t>
  </si>
  <si>
    <t>T_compensation_ni_Ph, Deg</t>
  </si>
  <si>
    <t>Fcross_ni(Hz)</t>
  </si>
  <si>
    <t>Non-isolated feedback parameter extraction (K-factor approach)</t>
  </si>
  <si>
    <t xml:space="preserve">This spreadsheet calculates both system and component data for use with the NCP108x in a continuous conduction mode, isolated and non-isolated flyback topology. Calculations are based on system specifications provided by the user.
This spreadsheet requires macros to be enabled to operate correctly and follows the NCP1081 Calculating External Components application note [NCP1081 Calculating External Components App Note.pdf]
</t>
  </si>
  <si>
    <t>Rcomp, Ohm</t>
  </si>
  <si>
    <t>C1comp, F</t>
  </si>
  <si>
    <t>C2comp, F</t>
  </si>
  <si>
    <t>First resistor of the output resistor divider</t>
  </si>
  <si>
    <t>Second resistor of the output resistor divider</t>
  </si>
  <si>
    <t>Non-isolated feedback impedance component</t>
  </si>
  <si>
    <t>Power Stage and Isolated Feedback Parameters</t>
  </si>
  <si>
    <t>Non-isolated Feedback Impedance Parameters</t>
  </si>
  <si>
    <t>Non-isolated feedback parameter extraction (manual place fp and fz)</t>
  </si>
  <si>
    <t>fp(Hz)</t>
  </si>
  <si>
    <t>fz(Hz)</t>
  </si>
  <si>
    <t>GFcross_ni(dB)</t>
  </si>
  <si>
    <t>Circuit Schematic of NCP108x Supply - Non-isolated Feedback</t>
  </si>
  <si>
    <t>Circuit Schematic of NCP108x Supply - Optoisolated Feedback</t>
  </si>
  <si>
    <t>Rdev1(Ohm)</t>
  </si>
  <si>
    <t>Rdev2(Ohm)</t>
  </si>
  <si>
    <t>Rdev1, Ohm</t>
  </si>
  <si>
    <t>Rdev2, Ohm</t>
  </si>
  <si>
    <t>Class 1: 4W</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</si>
</sst>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000"/>
    <numFmt numFmtId="167" formatCode="0.000000"/>
    <numFmt numFmtId="168" formatCode="0.000000000"/>
    <numFmt numFmtId="169" formatCode="&quot;$&quot;#,##0.00"/>
    <numFmt numFmtId="170" formatCode="0.000E+00"/>
    <numFmt numFmtId="171" formatCode="#,##0.000"/>
    <numFmt numFmtId="172" formatCode="0.00000"/>
    <numFmt numFmtId="173" formatCode="0.0000E+00;\ĝ"/>
    <numFmt numFmtId="174" formatCode="0.0000E+00;\⍔"/>
    <numFmt numFmtId="175" formatCode="0.000E+00;\⍔"/>
    <numFmt numFmtId="176" formatCode="0.00E+00;\⍔"/>
    <numFmt numFmtId="177" formatCode="0.0E+00;\⍔"/>
    <numFmt numFmtId="178" formatCode="0.00000000"/>
    <numFmt numFmtId="179" formatCode="0.0000000"/>
    <numFmt numFmtId="180" formatCode="0.00000000000000"/>
    <numFmt numFmtId="181" formatCode="0.0000000000000"/>
    <numFmt numFmtId="182" formatCode="0.000000000000"/>
    <numFmt numFmtId="183" formatCode="0.00000000000"/>
    <numFmt numFmtId="184" formatCode="0.0000000000"/>
    <numFmt numFmtId="185" formatCode="0.0E+00"/>
    <numFmt numFmtId="186" formatCode="_(* #,##0.0_);_(* \(#,##0.0\);_(* &quot;-&quot;??_);_(@_)"/>
    <numFmt numFmtId="187" formatCode="_(* #,##0.0_);_(* \(#,##0.0\);_(* &quot;-&quot;?_);_(@_)"/>
    <numFmt numFmtId="188" formatCode="_(* #,##0_);_(* \(#,##0\);_(* &quot;-&quot;??_);_(@_)"/>
    <numFmt numFmtId="189" formatCode="#,##0.0000000000000"/>
    <numFmt numFmtId="190" formatCode="#,##0.000000000000"/>
    <numFmt numFmtId="191" formatCode="#,##0.00000000000"/>
    <numFmt numFmtId="192" formatCode="#,##0.0000000000"/>
    <numFmt numFmtId="193" formatCode="#,##0.000000000"/>
    <numFmt numFmtId="194" formatCode="#,##0.00000000"/>
    <numFmt numFmtId="195" formatCode="#,##0.0000000"/>
    <numFmt numFmtId="196" formatCode="#,##0.000000"/>
    <numFmt numFmtId="197" formatCode="#,##0.00000"/>
    <numFmt numFmtId="198" formatCode="#,##0.0000"/>
    <numFmt numFmtId="199" formatCode="#,##0.0"/>
    <numFmt numFmtId="200" formatCode="_(* #,##0.000_);_(* \(#,##0.000\);_(* &quot;-&quot;???_);_(@_)"/>
    <numFmt numFmtId="201" formatCode="0.0000E+00;\㙜"/>
    <numFmt numFmtId="202" formatCode="0.000E+00;\㙜"/>
    <numFmt numFmtId="203" formatCode="0.00E+00;\㙜"/>
    <numFmt numFmtId="204" formatCode="0.0E+00;\㙜"/>
    <numFmt numFmtId="205" formatCode="#,##0.0_);\(#,##0.0\)"/>
    <numFmt numFmtId="206" formatCode="[$-409]h:mm:ss\ AM/PM"/>
    <numFmt numFmtId="207" formatCode="[$-409]dddd\,\ mmmm\ dd\,\ yyyy"/>
    <numFmt numFmtId="208" formatCode="0.0000E+00"/>
  </numFmts>
  <fonts count="17">
    <font>
      <sz val="10"/>
      <name val="Arial"/>
      <family val="0"/>
    </font>
    <font>
      <b/>
      <sz val="10"/>
      <name val="Arial"/>
      <family val="2"/>
    </font>
    <font>
      <b/>
      <sz val="16"/>
      <name val="Arial"/>
      <family val="2"/>
    </font>
    <font>
      <sz val="8"/>
      <name val="Tahoma"/>
      <family val="0"/>
    </font>
    <font>
      <b/>
      <sz val="8"/>
      <name val="Tahoma"/>
      <family val="0"/>
    </font>
    <font>
      <sz val="6"/>
      <name val="Arial"/>
      <family val="2"/>
    </font>
    <font>
      <u val="single"/>
      <sz val="10"/>
      <color indexed="12"/>
      <name val="Arial"/>
      <family val="0"/>
    </font>
    <font>
      <u val="single"/>
      <sz val="10"/>
      <color indexed="36"/>
      <name val="Arial"/>
      <family val="0"/>
    </font>
    <font>
      <sz val="8"/>
      <name val="Arial"/>
      <family val="0"/>
    </font>
    <font>
      <b/>
      <sz val="10"/>
      <color indexed="8"/>
      <name val="Arial"/>
      <family val="2"/>
    </font>
    <font>
      <b/>
      <sz val="9"/>
      <name val="Arial"/>
      <family val="2"/>
    </font>
    <font>
      <sz val="9.75"/>
      <name val="Arial"/>
      <family val="0"/>
    </font>
    <font>
      <sz val="8.25"/>
      <name val="Arial"/>
      <family val="2"/>
    </font>
    <font>
      <b/>
      <sz val="8"/>
      <name val="Arial"/>
      <family val="2"/>
    </font>
    <font>
      <sz val="10"/>
      <color indexed="8"/>
      <name val="Arial"/>
      <family val="0"/>
    </font>
    <font>
      <sz val="12"/>
      <name val="Arial"/>
      <family val="2"/>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indexed="11"/>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s>
  <borders count="39">
    <border>
      <left/>
      <right/>
      <top/>
      <bottom/>
      <diagonal/>
    </border>
    <border>
      <left style="thin"/>
      <right style="thin"/>
      <top>
        <color indexed="63"/>
      </top>
      <bottom style="thin"/>
    </border>
    <border>
      <left>
        <color indexed="63"/>
      </left>
      <right style="thin"/>
      <top style="thin"/>
      <bottom style="thin"/>
    </border>
    <border>
      <left style="thin"/>
      <right style="thin"/>
      <top style="thin"/>
      <bottom style="thin"/>
    </border>
    <border>
      <left>
        <color indexed="63"/>
      </left>
      <right style="thin"/>
      <top style="thin"/>
      <bottom style="medium"/>
    </border>
    <border>
      <left style="thin"/>
      <right style="thin"/>
      <top style="thin"/>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style="medium"/>
      <top style="medium"/>
      <bottom style="medium"/>
    </border>
    <border>
      <left>
        <color indexed="63"/>
      </left>
      <right style="thin"/>
      <top>
        <color indexed="63"/>
      </top>
      <bottom style="thin"/>
    </border>
    <border>
      <left>
        <color indexed="63"/>
      </left>
      <right style="medium"/>
      <top style="medium"/>
      <bottom style="medium"/>
    </border>
    <border>
      <left style="thin"/>
      <right style="medium"/>
      <top style="medium"/>
      <bottom style="thin"/>
    </border>
    <border>
      <left style="medium"/>
      <right style="thin"/>
      <top style="thin"/>
      <bottom style="thin"/>
    </border>
    <border>
      <left style="medium"/>
      <right>
        <color indexed="63"/>
      </right>
      <top style="medium"/>
      <bottom style="medium"/>
    </border>
    <border>
      <left style="medium"/>
      <right style="thin"/>
      <top style="medium"/>
      <bottom style="thin"/>
    </border>
    <border>
      <left style="medium"/>
      <right style="thin"/>
      <top style="thin"/>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thin"/>
      <right style="thin"/>
      <top style="medium"/>
      <bottom style="thin"/>
    </border>
    <border>
      <left>
        <color indexed="63"/>
      </left>
      <right>
        <color indexed="63"/>
      </right>
      <top style="medium"/>
      <bottom>
        <color indexed="63"/>
      </bottom>
    </border>
    <border>
      <left style="medium"/>
      <right>
        <color indexed="63"/>
      </right>
      <top>
        <color indexed="63"/>
      </top>
      <bottom style="medium"/>
    </border>
    <border>
      <left style="medium"/>
      <right style="medium"/>
      <top style="medium"/>
      <bottom style="thin"/>
    </border>
    <border>
      <left style="medium"/>
      <right style="medium"/>
      <top style="medium"/>
      <bottom>
        <color indexed="63"/>
      </bottom>
    </border>
    <border>
      <left style="medium"/>
      <right style="medium"/>
      <top>
        <color indexed="63"/>
      </top>
      <bottom style="medium"/>
    </border>
    <border>
      <left style="medium"/>
      <right>
        <color indexed="63"/>
      </right>
      <top style="thin"/>
      <bottom style="thin"/>
    </border>
    <border>
      <left style="medium"/>
      <right>
        <color indexed="63"/>
      </right>
      <top style="thin"/>
      <bottom style="medium"/>
    </border>
    <border>
      <left style="medium"/>
      <right style="medium"/>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99">
    <xf numFmtId="0" fontId="0" fillId="0" borderId="0" xfId="0" applyAlignment="1">
      <alignment/>
    </xf>
    <xf numFmtId="0" fontId="2" fillId="0" borderId="0" xfId="0" applyFont="1" applyAlignment="1">
      <alignment/>
    </xf>
    <xf numFmtId="0" fontId="0" fillId="2" borderId="0" xfId="0" applyFill="1" applyAlignment="1">
      <alignment/>
    </xf>
    <xf numFmtId="49" fontId="0" fillId="0" borderId="0" xfId="0" applyNumberFormat="1" applyBorder="1" applyAlignment="1">
      <alignment/>
    </xf>
    <xf numFmtId="164" fontId="0" fillId="0" borderId="1" xfId="0" applyNumberFormat="1" applyFill="1" applyBorder="1" applyAlignment="1">
      <alignment/>
    </xf>
    <xf numFmtId="164" fontId="0" fillId="0" borderId="2" xfId="0" applyNumberFormat="1" applyFill="1" applyBorder="1" applyAlignment="1">
      <alignment/>
    </xf>
    <xf numFmtId="164" fontId="0" fillId="0" borderId="3" xfId="0" applyNumberFormat="1" applyFill="1" applyBorder="1" applyAlignment="1">
      <alignment/>
    </xf>
    <xf numFmtId="164" fontId="0" fillId="0" borderId="4" xfId="0" applyNumberFormat="1" applyFill="1" applyBorder="1" applyAlignment="1">
      <alignment/>
    </xf>
    <xf numFmtId="164" fontId="0" fillId="0" borderId="5" xfId="0" applyNumberFormat="1" applyFill="1" applyBorder="1" applyAlignment="1">
      <alignment/>
    </xf>
    <xf numFmtId="0" fontId="0" fillId="3" borderId="6" xfId="0" applyFill="1" applyBorder="1" applyAlignment="1">
      <alignment/>
    </xf>
    <xf numFmtId="0" fontId="0" fillId="3" borderId="7" xfId="0" applyFill="1" applyBorder="1" applyAlignment="1">
      <alignment/>
    </xf>
    <xf numFmtId="0" fontId="0" fillId="3" borderId="8" xfId="0" applyFill="1" applyBorder="1" applyAlignment="1">
      <alignment/>
    </xf>
    <xf numFmtId="165" fontId="0" fillId="3" borderId="9" xfId="0" applyNumberFormat="1" applyFill="1" applyBorder="1" applyAlignment="1">
      <alignment/>
    </xf>
    <xf numFmtId="165" fontId="0" fillId="3" borderId="10" xfId="0" applyNumberFormat="1" applyFill="1" applyBorder="1" applyAlignment="1">
      <alignment/>
    </xf>
    <xf numFmtId="165" fontId="0" fillId="3" borderId="11" xfId="0" applyNumberFormat="1" applyFill="1" applyBorder="1" applyAlignment="1">
      <alignment/>
    </xf>
    <xf numFmtId="164" fontId="0" fillId="2" borderId="1" xfId="0" applyNumberFormat="1" applyFill="1" applyBorder="1" applyAlignment="1">
      <alignment/>
    </xf>
    <xf numFmtId="164" fontId="0" fillId="2" borderId="12" xfId="0" applyNumberFormat="1" applyFill="1" applyBorder="1" applyAlignment="1">
      <alignment/>
    </xf>
    <xf numFmtId="164" fontId="0" fillId="2" borderId="3" xfId="0" applyNumberFormat="1" applyFill="1" applyBorder="1" applyAlignment="1">
      <alignment/>
    </xf>
    <xf numFmtId="164" fontId="0" fillId="2" borderId="13" xfId="0" applyNumberFormat="1" applyFill="1" applyBorder="1" applyAlignment="1">
      <alignment/>
    </xf>
    <xf numFmtId="164" fontId="0" fillId="2" borderId="5" xfId="0" applyNumberFormat="1" applyFill="1" applyBorder="1" applyAlignment="1">
      <alignment/>
    </xf>
    <xf numFmtId="164" fontId="0" fillId="2" borderId="14" xfId="0" applyNumberFormat="1" applyFill="1" applyBorder="1" applyAlignment="1">
      <alignment/>
    </xf>
    <xf numFmtId="0" fontId="0" fillId="2" borderId="15" xfId="0" applyFill="1" applyBorder="1" applyAlignment="1">
      <alignment/>
    </xf>
    <xf numFmtId="0" fontId="0" fillId="4" borderId="0" xfId="0" applyFill="1" applyAlignment="1">
      <alignment/>
    </xf>
    <xf numFmtId="164" fontId="0" fillId="5" borderId="3" xfId="0" applyNumberFormat="1" applyFill="1" applyBorder="1" applyAlignment="1">
      <alignment/>
    </xf>
    <xf numFmtId="0" fontId="0" fillId="0" borderId="0" xfId="0" applyFont="1" applyAlignment="1">
      <alignment/>
    </xf>
    <xf numFmtId="164" fontId="0" fillId="0" borderId="16" xfId="0" applyNumberFormat="1" applyFill="1" applyBorder="1" applyAlignment="1">
      <alignment/>
    </xf>
    <xf numFmtId="0" fontId="0" fillId="5" borderId="0" xfId="0" applyFill="1" applyAlignment="1">
      <alignment/>
    </xf>
    <xf numFmtId="0" fontId="6" fillId="4" borderId="0" xfId="20" applyFill="1" applyAlignment="1">
      <alignment/>
    </xf>
    <xf numFmtId="0" fontId="0" fillId="4" borderId="0" xfId="0" applyFill="1" applyBorder="1" applyAlignment="1">
      <alignment/>
    </xf>
    <xf numFmtId="0" fontId="0" fillId="4" borderId="0" xfId="0" applyFont="1" applyFill="1" applyBorder="1" applyAlignment="1">
      <alignment/>
    </xf>
    <xf numFmtId="0" fontId="0" fillId="6" borderId="0" xfId="0" applyFill="1" applyBorder="1" applyAlignment="1">
      <alignment/>
    </xf>
    <xf numFmtId="0" fontId="0" fillId="7" borderId="0" xfId="0" applyFill="1" applyBorder="1" applyAlignment="1">
      <alignment/>
    </xf>
    <xf numFmtId="164" fontId="0" fillId="5" borderId="5" xfId="0" applyNumberFormat="1" applyFill="1" applyBorder="1" applyAlignment="1">
      <alignment/>
    </xf>
    <xf numFmtId="11" fontId="0" fillId="2" borderId="0" xfId="0" applyNumberFormat="1" applyFill="1" applyBorder="1" applyAlignment="1">
      <alignment horizontal="center"/>
    </xf>
    <xf numFmtId="11" fontId="0" fillId="6" borderId="0" xfId="0" applyNumberFormat="1" applyFill="1" applyBorder="1" applyAlignment="1">
      <alignment horizontal="center"/>
    </xf>
    <xf numFmtId="11" fontId="0" fillId="7" borderId="0" xfId="0" applyNumberFormat="1" applyFill="1" applyBorder="1" applyAlignment="1">
      <alignment horizontal="center"/>
    </xf>
    <xf numFmtId="11" fontId="6" fillId="2" borderId="0" xfId="20" applyNumberFormat="1" applyFill="1" applyBorder="1" applyAlignment="1" applyProtection="1">
      <alignment horizontal="center"/>
      <protection locked="0"/>
    </xf>
    <xf numFmtId="0" fontId="0" fillId="6" borderId="0" xfId="0" applyFill="1" applyBorder="1" applyAlignment="1">
      <alignment horizontal="center"/>
    </xf>
    <xf numFmtId="0" fontId="0" fillId="6" borderId="0" xfId="0" applyFont="1" applyFill="1" applyBorder="1" applyAlignment="1">
      <alignment horizontal="center" vertical="top" wrapText="1"/>
    </xf>
    <xf numFmtId="0" fontId="0" fillId="7" borderId="0" xfId="0" applyFont="1" applyFill="1" applyBorder="1" applyAlignment="1">
      <alignment horizontal="center" vertical="top" wrapText="1"/>
    </xf>
    <xf numFmtId="0" fontId="0" fillId="4" borderId="0" xfId="0" applyFont="1" applyFill="1" applyBorder="1" applyAlignment="1">
      <alignment horizontal="center" vertical="top" wrapText="1"/>
    </xf>
    <xf numFmtId="0" fontId="2" fillId="2" borderId="0" xfId="0" applyFont="1" applyFill="1" applyAlignment="1">
      <alignment/>
    </xf>
    <xf numFmtId="0" fontId="0" fillId="2" borderId="0" xfId="0" applyFont="1" applyFill="1" applyBorder="1" applyAlignment="1">
      <alignment horizontal="center" vertical="top" wrapText="1"/>
    </xf>
    <xf numFmtId="0" fontId="2" fillId="2" borderId="0" xfId="0" applyFont="1" applyFill="1" applyBorder="1" applyAlignment="1">
      <alignment horizontal="left"/>
    </xf>
    <xf numFmtId="0" fontId="0" fillId="2" borderId="0" xfId="0" applyFont="1" applyFill="1" applyBorder="1" applyAlignment="1">
      <alignment vertical="top" wrapText="1"/>
    </xf>
    <xf numFmtId="0" fontId="1" fillId="2" borderId="0" xfId="0" applyFont="1" applyFill="1" applyBorder="1" applyAlignment="1">
      <alignment vertical="top" wrapText="1"/>
    </xf>
    <xf numFmtId="0" fontId="0" fillId="2" borderId="0" xfId="0" applyFont="1" applyFill="1" applyBorder="1" applyAlignment="1">
      <alignment horizontal="left" vertical="top" wrapText="1"/>
    </xf>
    <xf numFmtId="0" fontId="0" fillId="2" borderId="0" xfId="0" applyFont="1" applyFill="1" applyBorder="1" applyAlignment="1">
      <alignment horizontal="left" vertical="top"/>
    </xf>
    <xf numFmtId="0" fontId="6" fillId="2" borderId="0" xfId="20" applyFill="1" applyBorder="1" applyAlignment="1">
      <alignment horizontal="left" vertical="top"/>
    </xf>
    <xf numFmtId="0" fontId="1" fillId="2" borderId="0" xfId="0" applyFont="1" applyFill="1" applyBorder="1" applyAlignment="1">
      <alignment horizontal="left" vertical="top"/>
    </xf>
    <xf numFmtId="11" fontId="6" fillId="2" borderId="17" xfId="20" applyNumberFormat="1" applyFill="1" applyBorder="1" applyAlignment="1" applyProtection="1">
      <alignment horizontal="center"/>
      <protection locked="0"/>
    </xf>
    <xf numFmtId="11" fontId="0" fillId="6" borderId="13" xfId="0" applyNumberFormat="1" applyFill="1" applyBorder="1" applyAlignment="1">
      <alignment horizontal="center"/>
    </xf>
    <xf numFmtId="0" fontId="0" fillId="6" borderId="14" xfId="0" applyFill="1" applyBorder="1" applyAlignment="1">
      <alignment horizontal="center"/>
    </xf>
    <xf numFmtId="0" fontId="0" fillId="4" borderId="18" xfId="0" applyFill="1" applyBorder="1" applyAlignment="1">
      <alignment horizontal="center"/>
    </xf>
    <xf numFmtId="0" fontId="0" fillId="4" borderId="13" xfId="0" applyFill="1" applyBorder="1" applyAlignment="1">
      <alignment horizontal="center"/>
    </xf>
    <xf numFmtId="11" fontId="0" fillId="4" borderId="13" xfId="0" applyNumberFormat="1" applyFill="1" applyBorder="1" applyAlignment="1" applyProtection="1">
      <alignment horizontal="center"/>
      <protection locked="0"/>
    </xf>
    <xf numFmtId="11" fontId="0" fillId="4" borderId="13" xfId="0" applyNumberFormat="1" applyFill="1" applyBorder="1" applyAlignment="1">
      <alignment horizontal="center"/>
    </xf>
    <xf numFmtId="11" fontId="0" fillId="6" borderId="18" xfId="0" applyNumberFormat="1" applyFill="1" applyBorder="1" applyAlignment="1">
      <alignment horizontal="center"/>
    </xf>
    <xf numFmtId="49" fontId="0" fillId="2" borderId="19" xfId="0" applyNumberFormat="1" applyFont="1" applyFill="1" applyBorder="1" applyAlignment="1">
      <alignment/>
    </xf>
    <xf numFmtId="11" fontId="0" fillId="6" borderId="14" xfId="0" applyNumberFormat="1" applyFill="1" applyBorder="1" applyAlignment="1">
      <alignment horizontal="center"/>
    </xf>
    <xf numFmtId="165" fontId="0" fillId="4" borderId="18" xfId="0" applyNumberFormat="1" applyFill="1" applyBorder="1" applyAlignment="1" applyProtection="1">
      <alignment horizontal="center"/>
      <protection locked="0"/>
    </xf>
    <xf numFmtId="11" fontId="0" fillId="4" borderId="18" xfId="0" applyNumberFormat="1" applyFill="1" applyBorder="1" applyAlignment="1" applyProtection="1">
      <alignment horizontal="center"/>
      <protection locked="0"/>
    </xf>
    <xf numFmtId="11" fontId="0" fillId="4" borderId="14" xfId="0" applyNumberFormat="1" applyFill="1" applyBorder="1" applyAlignment="1" applyProtection="1">
      <alignment horizontal="center"/>
      <protection locked="0"/>
    </xf>
    <xf numFmtId="49" fontId="2" fillId="2" borderId="0" xfId="0" applyNumberFormat="1" applyFont="1" applyFill="1" applyAlignment="1">
      <alignment/>
    </xf>
    <xf numFmtId="166" fontId="0" fillId="2" borderId="0" xfId="0" applyNumberFormat="1" applyFill="1" applyAlignment="1">
      <alignment/>
    </xf>
    <xf numFmtId="49" fontId="1" fillId="2" borderId="20" xfId="0" applyNumberFormat="1" applyFont="1" applyFill="1" applyBorder="1" applyAlignment="1">
      <alignment/>
    </xf>
    <xf numFmtId="0" fontId="6" fillId="6" borderId="0" xfId="20" applyFill="1" applyAlignment="1">
      <alignment horizontal="center"/>
    </xf>
    <xf numFmtId="166" fontId="0" fillId="2" borderId="17" xfId="0" applyNumberFormat="1" applyFill="1" applyBorder="1" applyAlignment="1">
      <alignment wrapText="1"/>
    </xf>
    <xf numFmtId="0" fontId="0" fillId="2" borderId="0" xfId="0" applyFill="1" applyBorder="1" applyAlignment="1">
      <alignment/>
    </xf>
    <xf numFmtId="49" fontId="0" fillId="2" borderId="21" xfId="0" applyNumberFormat="1" applyFill="1" applyBorder="1" applyAlignment="1">
      <alignment/>
    </xf>
    <xf numFmtId="49" fontId="0" fillId="2" borderId="22" xfId="0" applyNumberFormat="1" applyFill="1" applyBorder="1" applyAlignment="1">
      <alignment/>
    </xf>
    <xf numFmtId="49" fontId="1" fillId="2" borderId="23" xfId="0" applyNumberFormat="1" applyFont="1" applyFill="1" applyBorder="1" applyAlignment="1">
      <alignment/>
    </xf>
    <xf numFmtId="11" fontId="0" fillId="2" borderId="23" xfId="0" applyNumberFormat="1" applyFill="1" applyBorder="1" applyAlignment="1" applyProtection="1">
      <alignment horizontal="center"/>
      <protection locked="0"/>
    </xf>
    <xf numFmtId="49" fontId="6" fillId="2" borderId="21" xfId="20" applyNumberFormat="1" applyFill="1" applyBorder="1" applyAlignment="1">
      <alignment/>
    </xf>
    <xf numFmtId="0" fontId="0" fillId="2" borderId="18" xfId="0" applyFill="1" applyBorder="1" applyAlignment="1">
      <alignment horizontal="center"/>
    </xf>
    <xf numFmtId="49" fontId="6" fillId="2" borderId="19" xfId="20" applyNumberFormat="1" applyFill="1" applyBorder="1" applyAlignment="1">
      <alignment/>
    </xf>
    <xf numFmtId="0" fontId="0" fillId="2" borderId="0" xfId="0" applyFill="1" applyBorder="1" applyAlignment="1">
      <alignment horizontal="center"/>
    </xf>
    <xf numFmtId="49" fontId="0" fillId="2" borderId="19" xfId="0" applyNumberFormat="1" applyFill="1" applyBorder="1" applyAlignment="1">
      <alignment/>
    </xf>
    <xf numFmtId="49" fontId="6" fillId="2" borderId="22" xfId="20" applyNumberFormat="1" applyFill="1" applyBorder="1" applyAlignment="1">
      <alignment/>
    </xf>
    <xf numFmtId="49" fontId="0" fillId="2" borderId="0" xfId="0" applyNumberFormat="1" applyFill="1" applyBorder="1" applyAlignment="1">
      <alignment/>
    </xf>
    <xf numFmtId="49" fontId="6" fillId="2" borderId="19" xfId="20" applyNumberFormat="1" applyFill="1" applyBorder="1" applyAlignment="1">
      <alignment horizontal="left"/>
    </xf>
    <xf numFmtId="49" fontId="6" fillId="2" borderId="22" xfId="20" applyNumberFormat="1" applyFill="1" applyBorder="1" applyAlignment="1">
      <alignment horizontal="left"/>
    </xf>
    <xf numFmtId="49" fontId="1" fillId="2" borderId="0" xfId="0" applyNumberFormat="1" applyFont="1" applyFill="1" applyBorder="1" applyAlignment="1">
      <alignment/>
    </xf>
    <xf numFmtId="49" fontId="0" fillId="2" borderId="0" xfId="0" applyNumberFormat="1" applyFill="1" applyAlignment="1">
      <alignment/>
    </xf>
    <xf numFmtId="49" fontId="1" fillId="2" borderId="24" xfId="0" applyNumberFormat="1" applyFont="1" applyFill="1" applyBorder="1" applyAlignment="1">
      <alignment/>
    </xf>
    <xf numFmtId="11" fontId="0" fillId="2" borderId="25" xfId="0" applyNumberFormat="1" applyFill="1" applyBorder="1" applyAlignment="1">
      <alignment/>
    </xf>
    <xf numFmtId="49" fontId="1" fillId="2" borderId="26" xfId="0" applyNumberFormat="1" applyFont="1" applyFill="1" applyBorder="1" applyAlignment="1">
      <alignment/>
    </xf>
    <xf numFmtId="11" fontId="0" fillId="2" borderId="27" xfId="0" applyNumberFormat="1" applyFill="1" applyBorder="1" applyAlignment="1">
      <alignment/>
    </xf>
    <xf numFmtId="166" fontId="0" fillId="2" borderId="0" xfId="0" applyNumberFormat="1" applyFill="1" applyBorder="1" applyAlignment="1">
      <alignment horizontal="center"/>
    </xf>
    <xf numFmtId="2" fontId="0" fillId="2" borderId="21" xfId="0" applyNumberFormat="1" applyFill="1" applyBorder="1" applyAlignment="1">
      <alignment/>
    </xf>
    <xf numFmtId="2" fontId="5" fillId="2" borderId="0" xfId="0" applyNumberFormat="1" applyFont="1" applyFill="1" applyBorder="1" applyAlignment="1">
      <alignment horizontal="center"/>
    </xf>
    <xf numFmtId="2" fontId="6" fillId="2" borderId="19" xfId="20" applyNumberFormat="1" applyFill="1" applyBorder="1" applyAlignment="1">
      <alignment/>
    </xf>
    <xf numFmtId="2" fontId="0" fillId="2" borderId="0" xfId="0" applyNumberFormat="1" applyFill="1" applyBorder="1" applyAlignment="1">
      <alignment horizontal="center"/>
    </xf>
    <xf numFmtId="2" fontId="6" fillId="2" borderId="22" xfId="20" applyNumberFormat="1" applyFill="1" applyBorder="1" applyAlignment="1">
      <alignment/>
    </xf>
    <xf numFmtId="0" fontId="1" fillId="2" borderId="0" xfId="0" applyFont="1" applyFill="1" applyBorder="1" applyAlignment="1">
      <alignment horizontal="center"/>
    </xf>
    <xf numFmtId="2" fontId="1" fillId="2" borderId="0" xfId="0" applyNumberFormat="1" applyFont="1" applyFill="1" applyBorder="1" applyAlignment="1" applyProtection="1">
      <alignment horizontal="center"/>
      <protection hidden="1"/>
    </xf>
    <xf numFmtId="2" fontId="1" fillId="2" borderId="0" xfId="0" applyNumberFormat="1" applyFont="1" applyFill="1" applyBorder="1" applyAlignment="1">
      <alignment horizontal="center"/>
    </xf>
    <xf numFmtId="2" fontId="0" fillId="2" borderId="0" xfId="0" applyNumberFormat="1" applyFill="1" applyBorder="1" applyAlignment="1" applyProtection="1">
      <alignment horizontal="center"/>
      <protection hidden="1"/>
    </xf>
    <xf numFmtId="164" fontId="0" fillId="2" borderId="0" xfId="0" applyNumberFormat="1" applyFill="1" applyBorder="1" applyAlignment="1" applyProtection="1">
      <alignment horizontal="center"/>
      <protection hidden="1"/>
    </xf>
    <xf numFmtId="166" fontId="0" fillId="2" borderId="0" xfId="0" applyNumberFormat="1" applyFill="1" applyBorder="1" applyAlignment="1">
      <alignment/>
    </xf>
    <xf numFmtId="49" fontId="6" fillId="2" borderId="20" xfId="20" applyNumberFormat="1" applyFill="1" applyBorder="1" applyAlignment="1">
      <alignment/>
    </xf>
    <xf numFmtId="0" fontId="0" fillId="6" borderId="11" xfId="0" applyFill="1" applyBorder="1" applyAlignment="1">
      <alignment horizontal="center"/>
    </xf>
    <xf numFmtId="0" fontId="0" fillId="2" borderId="26" xfId="0" applyFill="1" applyBorder="1" applyAlignment="1">
      <alignment horizontal="center"/>
    </xf>
    <xf numFmtId="0" fontId="0" fillId="2" borderId="27" xfId="0" applyFill="1" applyBorder="1" applyAlignment="1">
      <alignment horizontal="center"/>
    </xf>
    <xf numFmtId="0" fontId="0" fillId="6" borderId="23" xfId="0" applyFill="1" applyBorder="1" applyAlignment="1">
      <alignment horizontal="center"/>
    </xf>
    <xf numFmtId="0" fontId="0" fillId="6" borderId="28" xfId="0" applyFill="1" applyBorder="1" applyAlignment="1">
      <alignment horizontal="center"/>
    </xf>
    <xf numFmtId="0" fontId="0" fillId="2" borderId="20" xfId="0" applyFill="1" applyBorder="1" applyAlignment="1">
      <alignment/>
    </xf>
    <xf numFmtId="0" fontId="1" fillId="2" borderId="29" xfId="0" applyFont="1" applyFill="1" applyBorder="1" applyAlignment="1">
      <alignment horizontal="center"/>
    </xf>
    <xf numFmtId="0" fontId="0" fillId="2" borderId="17" xfId="0" applyFill="1" applyBorder="1" applyAlignment="1">
      <alignment/>
    </xf>
    <xf numFmtId="49" fontId="1" fillId="2" borderId="29" xfId="0" applyNumberFormat="1" applyFont="1" applyFill="1" applyBorder="1" applyAlignment="1">
      <alignment horizontal="center"/>
    </xf>
    <xf numFmtId="0" fontId="0" fillId="2" borderId="21" xfId="0" applyFill="1" applyBorder="1" applyAlignment="1">
      <alignment horizontal="center"/>
    </xf>
    <xf numFmtId="0" fontId="0" fillId="2" borderId="30" xfId="0" applyFill="1" applyBorder="1" applyAlignment="1">
      <alignment horizontal="center"/>
    </xf>
    <xf numFmtId="0" fontId="6" fillId="2" borderId="18" xfId="20" applyFill="1" applyBorder="1" applyAlignment="1">
      <alignment horizontal="center"/>
    </xf>
    <xf numFmtId="0" fontId="0" fillId="6" borderId="22" xfId="0" applyFill="1" applyBorder="1" applyAlignment="1">
      <alignment horizontal="center"/>
    </xf>
    <xf numFmtId="0" fontId="0" fillId="6" borderId="5" xfId="0" applyFill="1" applyBorder="1" applyAlignment="1">
      <alignment horizontal="center"/>
    </xf>
    <xf numFmtId="2" fontId="1" fillId="2" borderId="20" xfId="0" applyNumberFormat="1" applyFont="1" applyFill="1" applyBorder="1" applyAlignment="1">
      <alignment horizontal="center"/>
    </xf>
    <xf numFmtId="2" fontId="1" fillId="2" borderId="29" xfId="0" applyNumberFormat="1" applyFont="1" applyFill="1" applyBorder="1" applyAlignment="1">
      <alignment horizontal="center"/>
    </xf>
    <xf numFmtId="2" fontId="1" fillId="2" borderId="17" xfId="0" applyNumberFormat="1" applyFont="1" applyFill="1" applyBorder="1" applyAlignment="1">
      <alignment horizontal="center"/>
    </xf>
    <xf numFmtId="2" fontId="0" fillId="6" borderId="3" xfId="0" applyNumberFormat="1" applyFill="1" applyBorder="1" applyAlignment="1" applyProtection="1">
      <alignment horizontal="center"/>
      <protection hidden="1"/>
    </xf>
    <xf numFmtId="2" fontId="1" fillId="2" borderId="1" xfId="0" applyNumberFormat="1" applyFont="1" applyFill="1" applyBorder="1" applyAlignment="1">
      <alignment horizontal="center"/>
    </xf>
    <xf numFmtId="2" fontId="5" fillId="2" borderId="20" xfId="0" applyNumberFormat="1" applyFont="1" applyFill="1" applyBorder="1" applyAlignment="1" applyProtection="1">
      <alignment horizontal="center"/>
      <protection hidden="1"/>
    </xf>
    <xf numFmtId="2" fontId="5" fillId="2" borderId="17" xfId="0" applyNumberFormat="1" applyFont="1" applyFill="1" applyBorder="1" applyAlignment="1" applyProtection="1">
      <alignment horizontal="center"/>
      <protection hidden="1"/>
    </xf>
    <xf numFmtId="0" fontId="6" fillId="2" borderId="24" xfId="20" applyFill="1" applyBorder="1" applyAlignment="1">
      <alignment horizontal="center"/>
    </xf>
    <xf numFmtId="0" fontId="0" fillId="2" borderId="31" xfId="0" applyFill="1" applyBorder="1" applyAlignment="1">
      <alignment horizontal="center"/>
    </xf>
    <xf numFmtId="0" fontId="1" fillId="2" borderId="31" xfId="0" applyFont="1" applyFill="1" applyBorder="1" applyAlignment="1">
      <alignment horizontal="center"/>
    </xf>
    <xf numFmtId="0" fontId="0" fillId="2" borderId="25" xfId="0" applyFill="1" applyBorder="1" applyAlignment="1">
      <alignment horizontal="center"/>
    </xf>
    <xf numFmtId="0" fontId="0" fillId="2" borderId="32" xfId="0" applyFill="1" applyBorder="1" applyAlignment="1">
      <alignment horizontal="center"/>
    </xf>
    <xf numFmtId="0" fontId="0" fillId="2" borderId="23" xfId="0" applyFill="1" applyBorder="1" applyAlignment="1">
      <alignment horizontal="center"/>
    </xf>
    <xf numFmtId="0" fontId="0" fillId="2" borderId="28" xfId="0" applyFill="1" applyBorder="1" applyAlignment="1">
      <alignment horizontal="center"/>
    </xf>
    <xf numFmtId="0" fontId="0" fillId="2" borderId="31" xfId="0" applyFill="1" applyBorder="1" applyAlignment="1">
      <alignment/>
    </xf>
    <xf numFmtId="0" fontId="1" fillId="2" borderId="27" xfId="0" applyFont="1" applyFill="1" applyBorder="1" applyAlignment="1">
      <alignment horizontal="center"/>
    </xf>
    <xf numFmtId="0" fontId="0" fillId="6" borderId="0" xfId="0" applyFill="1" applyBorder="1" applyAlignment="1">
      <alignment horizontal="left"/>
    </xf>
    <xf numFmtId="0" fontId="6" fillId="4" borderId="26" xfId="20" applyFill="1" applyBorder="1" applyAlignment="1">
      <alignment/>
    </xf>
    <xf numFmtId="0" fontId="0" fillId="4" borderId="27" xfId="0" applyFill="1" applyBorder="1" applyAlignment="1">
      <alignment/>
    </xf>
    <xf numFmtId="49" fontId="6" fillId="4" borderId="26" xfId="20" applyNumberFormat="1" applyFill="1" applyBorder="1" applyAlignment="1">
      <alignment/>
    </xf>
    <xf numFmtId="49" fontId="6" fillId="4" borderId="26" xfId="20" applyNumberFormat="1" applyFill="1" applyBorder="1" applyAlignment="1">
      <alignment horizontal="left"/>
    </xf>
    <xf numFmtId="0" fontId="0" fillId="4" borderId="27" xfId="0" applyFont="1" applyFill="1" applyBorder="1" applyAlignment="1">
      <alignment/>
    </xf>
    <xf numFmtId="0" fontId="6" fillId="6" borderId="26" xfId="20" applyFill="1" applyBorder="1" applyAlignment="1">
      <alignment/>
    </xf>
    <xf numFmtId="0" fontId="0" fillId="6" borderId="27" xfId="0" applyFill="1" applyBorder="1" applyAlignment="1">
      <alignment/>
    </xf>
    <xf numFmtId="0" fontId="0" fillId="7" borderId="26" xfId="0" applyFill="1" applyBorder="1" applyAlignment="1">
      <alignment/>
    </xf>
    <xf numFmtId="0" fontId="0" fillId="7" borderId="27" xfId="0" applyFont="1" applyFill="1" applyBorder="1" applyAlignment="1">
      <alignment/>
    </xf>
    <xf numFmtId="0" fontId="0" fillId="6" borderId="27" xfId="0" applyFont="1" applyFill="1" applyBorder="1" applyAlignment="1">
      <alignment/>
    </xf>
    <xf numFmtId="0" fontId="0" fillId="7" borderId="27" xfId="0" applyFill="1" applyBorder="1" applyAlignment="1">
      <alignment/>
    </xf>
    <xf numFmtId="0" fontId="6" fillId="7" borderId="26" xfId="20" applyFill="1" applyBorder="1" applyAlignment="1">
      <alignment/>
    </xf>
    <xf numFmtId="49" fontId="6" fillId="6" borderId="32" xfId="20" applyNumberFormat="1" applyFill="1" applyBorder="1" applyAlignment="1">
      <alignment horizontal="left"/>
    </xf>
    <xf numFmtId="0" fontId="0" fillId="6" borderId="23" xfId="0" applyFill="1" applyBorder="1" applyAlignment="1">
      <alignment/>
    </xf>
    <xf numFmtId="0" fontId="0" fillId="6" borderId="28" xfId="0" applyFill="1" applyBorder="1" applyAlignment="1">
      <alignment/>
    </xf>
    <xf numFmtId="0" fontId="1" fillId="3" borderId="20" xfId="0" applyFont="1" applyFill="1" applyBorder="1" applyAlignment="1">
      <alignment/>
    </xf>
    <xf numFmtId="0" fontId="1" fillId="3" borderId="29" xfId="0" applyFont="1" applyFill="1" applyBorder="1" applyAlignment="1">
      <alignment/>
    </xf>
    <xf numFmtId="0" fontId="1" fillId="3" borderId="17" xfId="0" applyFont="1" applyFill="1" applyBorder="1" applyAlignment="1">
      <alignment/>
    </xf>
    <xf numFmtId="11" fontId="0" fillId="4" borderId="14" xfId="0" applyNumberFormat="1" applyFill="1" applyBorder="1" applyAlignment="1">
      <alignment horizontal="center"/>
    </xf>
    <xf numFmtId="11" fontId="0" fillId="4" borderId="18" xfId="0" applyNumberFormat="1" applyFill="1" applyBorder="1" applyAlignment="1">
      <alignment horizontal="center"/>
    </xf>
    <xf numFmtId="0" fontId="0" fillId="0" borderId="0" xfId="0" applyAlignment="1">
      <alignment horizontal="center"/>
    </xf>
    <xf numFmtId="0" fontId="6" fillId="4" borderId="0" xfId="20" applyFill="1" applyAlignment="1">
      <alignment horizontal="center"/>
    </xf>
    <xf numFmtId="0" fontId="1" fillId="8" borderId="0" xfId="0" applyFont="1" applyFill="1" applyAlignment="1">
      <alignment horizontal="center"/>
    </xf>
    <xf numFmtId="0" fontId="9" fillId="3" borderId="0" xfId="0" applyFont="1" applyFill="1" applyAlignment="1">
      <alignment horizontal="center"/>
    </xf>
    <xf numFmtId="0" fontId="1" fillId="3" borderId="0" xfId="0" applyFont="1" applyFill="1" applyAlignment="1">
      <alignment horizontal="center"/>
    </xf>
    <xf numFmtId="0" fontId="1" fillId="3" borderId="0" xfId="0" applyFont="1" applyFill="1" applyAlignment="1">
      <alignment/>
    </xf>
    <xf numFmtId="49" fontId="6" fillId="2" borderId="19" xfId="20" applyNumberFormat="1" applyFont="1" applyFill="1" applyBorder="1" applyAlignment="1">
      <alignment/>
    </xf>
    <xf numFmtId="11" fontId="14" fillId="4" borderId="7" xfId="0" applyNumberFormat="1" applyFont="1" applyFill="1" applyBorder="1" applyAlignment="1">
      <alignment horizontal="center"/>
    </xf>
    <xf numFmtId="49" fontId="1" fillId="2" borderId="24" xfId="0" applyNumberFormat="1" applyFont="1" applyFill="1" applyBorder="1" applyAlignment="1">
      <alignment horizontal="left"/>
    </xf>
    <xf numFmtId="49" fontId="0" fillId="2" borderId="25" xfId="0" applyNumberFormat="1" applyFill="1" applyBorder="1" applyAlignment="1">
      <alignment horizontal="left"/>
    </xf>
    <xf numFmtId="0" fontId="0" fillId="2" borderId="7" xfId="0" applyFont="1" applyFill="1" applyBorder="1" applyAlignment="1">
      <alignment horizontal="left"/>
    </xf>
    <xf numFmtId="0" fontId="0" fillId="2" borderId="26" xfId="0" applyFill="1" applyBorder="1" applyAlignment="1">
      <alignment/>
    </xf>
    <xf numFmtId="0" fontId="0" fillId="2" borderId="33" xfId="0" applyFill="1" applyBorder="1" applyAlignment="1">
      <alignment horizontal="left"/>
    </xf>
    <xf numFmtId="11" fontId="0" fillId="4" borderId="33" xfId="0" applyNumberFormat="1" applyFill="1" applyBorder="1" applyAlignment="1">
      <alignment horizontal="center"/>
    </xf>
    <xf numFmtId="11" fontId="14" fillId="6" borderId="7" xfId="0" applyNumberFormat="1" applyFont="1" applyFill="1" applyBorder="1" applyAlignment="1">
      <alignment horizontal="center"/>
    </xf>
    <xf numFmtId="11" fontId="14" fillId="6" borderId="8" xfId="0" applyNumberFormat="1" applyFont="1" applyFill="1" applyBorder="1" applyAlignment="1">
      <alignment horizontal="center"/>
    </xf>
    <xf numFmtId="0" fontId="0" fillId="2" borderId="34" xfId="0" applyFill="1" applyBorder="1" applyAlignment="1">
      <alignment/>
    </xf>
    <xf numFmtId="0" fontId="0" fillId="2" borderId="35" xfId="0" applyFill="1" applyBorder="1" applyAlignment="1">
      <alignment/>
    </xf>
    <xf numFmtId="11" fontId="14" fillId="6" borderId="36" xfId="0" applyNumberFormat="1" applyFont="1" applyFill="1" applyBorder="1" applyAlignment="1">
      <alignment horizontal="center"/>
    </xf>
    <xf numFmtId="11" fontId="14" fillId="6" borderId="37" xfId="0" applyNumberFormat="1" applyFont="1" applyFill="1" applyBorder="1" applyAlignment="1">
      <alignment horizontal="center"/>
    </xf>
    <xf numFmtId="11" fontId="0" fillId="4" borderId="7" xfId="0" applyNumberFormat="1" applyFill="1" applyBorder="1" applyAlignment="1">
      <alignment horizontal="center"/>
    </xf>
    <xf numFmtId="11" fontId="0" fillId="4" borderId="8" xfId="0" applyNumberFormat="1" applyFill="1" applyBorder="1" applyAlignment="1">
      <alignment horizontal="center"/>
    </xf>
    <xf numFmtId="0" fontId="0" fillId="0" borderId="31" xfId="0" applyBorder="1" applyAlignment="1">
      <alignment/>
    </xf>
    <xf numFmtId="0" fontId="0" fillId="0" borderId="0" xfId="0" applyBorder="1" applyAlignment="1">
      <alignment/>
    </xf>
    <xf numFmtId="11" fontId="0" fillId="4" borderId="0" xfId="0" applyNumberFormat="1" applyFill="1" applyBorder="1" applyAlignment="1">
      <alignment horizontal="center"/>
    </xf>
    <xf numFmtId="11" fontId="0" fillId="6" borderId="23" xfId="0" applyNumberFormat="1" applyFill="1" applyBorder="1" applyAlignment="1">
      <alignment horizontal="center"/>
    </xf>
    <xf numFmtId="11" fontId="14" fillId="4" borderId="0" xfId="0" applyNumberFormat="1" applyFont="1" applyFill="1" applyBorder="1" applyAlignment="1">
      <alignment horizontal="center"/>
    </xf>
    <xf numFmtId="11" fontId="14" fillId="6" borderId="0" xfId="0" applyNumberFormat="1" applyFont="1" applyFill="1" applyBorder="1" applyAlignment="1">
      <alignment horizontal="center"/>
    </xf>
    <xf numFmtId="11" fontId="14" fillId="6" borderId="23" xfId="0" applyNumberFormat="1" applyFont="1" applyFill="1" applyBorder="1" applyAlignment="1">
      <alignment horizontal="center"/>
    </xf>
    <xf numFmtId="49" fontId="1" fillId="3" borderId="15" xfId="0" applyNumberFormat="1" applyFont="1" applyFill="1" applyBorder="1" applyAlignment="1">
      <alignment horizontal="left"/>
    </xf>
    <xf numFmtId="0" fontId="16" fillId="0" borderId="0" xfId="0" applyFont="1" applyAlignment="1">
      <alignment/>
    </xf>
    <xf numFmtId="0" fontId="1" fillId="8" borderId="20" xfId="0" applyFont="1" applyFill="1" applyBorder="1" applyAlignment="1">
      <alignment/>
    </xf>
    <xf numFmtId="0" fontId="1" fillId="8" borderId="29" xfId="0" applyFont="1" applyFill="1" applyBorder="1" applyAlignment="1">
      <alignment/>
    </xf>
    <xf numFmtId="0" fontId="1" fillId="8" borderId="17" xfId="0" applyFont="1" applyFill="1" applyBorder="1" applyAlignment="1">
      <alignment/>
    </xf>
    <xf numFmtId="49" fontId="1" fillId="8" borderId="15" xfId="0" applyNumberFormat="1" applyFont="1" applyFill="1" applyBorder="1" applyAlignment="1">
      <alignment horizontal="left"/>
    </xf>
    <xf numFmtId="0" fontId="0" fillId="2" borderId="38" xfId="0" applyFill="1" applyBorder="1" applyAlignment="1">
      <alignment/>
    </xf>
    <xf numFmtId="49" fontId="6" fillId="7" borderId="26" xfId="20" applyNumberFormat="1" applyFill="1" applyBorder="1" applyAlignment="1">
      <alignment/>
    </xf>
    <xf numFmtId="0" fontId="6" fillId="4" borderId="26" xfId="20" applyFill="1" applyBorder="1" applyAlignment="1">
      <alignment horizontal="left"/>
    </xf>
    <xf numFmtId="0" fontId="6" fillId="6" borderId="26" xfId="20" applyFill="1" applyBorder="1" applyAlignment="1">
      <alignment horizontal="left"/>
    </xf>
    <xf numFmtId="0" fontId="6" fillId="6" borderId="32" xfId="20" applyFill="1" applyBorder="1" applyAlignment="1">
      <alignment horizontal="left"/>
    </xf>
    <xf numFmtId="0" fontId="6" fillId="2" borderId="7" xfId="20" applyFill="1" applyBorder="1" applyAlignment="1">
      <alignment horizontal="left"/>
    </xf>
    <xf numFmtId="0" fontId="6" fillId="2" borderId="8" xfId="20" applyFill="1" applyBorder="1" applyAlignment="1">
      <alignment horizontal="left"/>
    </xf>
    <xf numFmtId="0" fontId="6" fillId="0" borderId="0" xfId="20" applyAlignment="1">
      <alignment horizontal="center"/>
    </xf>
    <xf numFmtId="0" fontId="6" fillId="2" borderId="33" xfId="20" applyFill="1" applyBorder="1" applyAlignment="1">
      <alignment horizontal="left"/>
    </xf>
    <xf numFmtId="0" fontId="2" fillId="2" borderId="0" xfId="0" applyFont="1" applyFill="1" applyBorder="1" applyAlignment="1">
      <alignment horizontal="left"/>
    </xf>
    <xf numFmtId="0" fontId="0" fillId="2" borderId="0" xfId="0" applyFont="1" applyFill="1" applyBorder="1" applyAlignment="1">
      <alignment vertical="top" wrapText="1"/>
    </xf>
    <xf numFmtId="0" fontId="0" fillId="2" borderId="0" xfId="0" applyFont="1" applyFill="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Phase vs Frequency, (°)</a:t>
            </a:r>
          </a:p>
        </c:rich>
      </c:tx>
      <c:layout/>
      <c:spPr>
        <a:noFill/>
        <a:ln>
          <a:noFill/>
        </a:ln>
      </c:spPr>
    </c:title>
    <c:plotArea>
      <c:layout>
        <c:manualLayout>
          <c:xMode val="edge"/>
          <c:yMode val="edge"/>
          <c:x val="0.0705"/>
          <c:y val="0.07475"/>
          <c:w val="0.9175"/>
          <c:h val="0.73075"/>
        </c:manualLayout>
      </c:layout>
      <c:scatterChart>
        <c:scatterStyle val="smoothMarker"/>
        <c:varyColors val="0"/>
        <c:ser>
          <c:idx val="0"/>
          <c:order val="0"/>
          <c:tx>
            <c:v>T_power_stage</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FreqRespOptoFlyback!$A$2:$A$56</c:f>
              <c:numCache>
                <c:ptCount val="55"/>
                <c:pt idx="0">
                  <c:v>100</c:v>
                </c:pt>
                <c:pt idx="1">
                  <c:v>120.67926406393289</c:v>
                </c:pt>
                <c:pt idx="2">
                  <c:v>145.63484775012444</c:v>
                </c:pt>
                <c:pt idx="3">
                  <c:v>175.7510624854791</c:v>
                </c:pt>
                <c:pt idx="4">
                  <c:v>212.09508879201903</c:v>
                </c:pt>
                <c:pt idx="5">
                  <c:v>255.95479226995357</c:v>
                </c:pt>
                <c:pt idx="6">
                  <c:v>308.88435964774783</c:v>
                </c:pt>
                <c:pt idx="7">
                  <c:v>372.7593720314938</c:v>
                </c:pt>
                <c:pt idx="8">
                  <c:v>449.8432668969444</c:v>
                </c:pt>
                <c:pt idx="9">
                  <c:v>542.867543932386</c:v>
                </c:pt>
                <c:pt idx="10">
                  <c:v>655.1285568595509</c:v>
                </c:pt>
                <c:pt idx="11">
                  <c:v>790.6043210907702</c:v>
                </c:pt>
                <c:pt idx="12">
                  <c:v>954.0954763499934</c:v>
                </c:pt>
                <c:pt idx="13">
                  <c:v>1151.3953993264458</c:v>
                </c:pt>
                <c:pt idx="14">
                  <c:v>1389.4954943731361</c:v>
                </c:pt>
                <c:pt idx="15">
                  <c:v>1676.8329368110067</c:v>
                </c:pt>
                <c:pt idx="16">
                  <c:v>2023.5896477251556</c:v>
                </c:pt>
                <c:pt idx="17">
                  <c:v>2442.05309454865</c:v>
                </c:pt>
                <c:pt idx="18">
                  <c:v>2947.0517025518097</c:v>
                </c:pt>
                <c:pt idx="19">
                  <c:v>3556.4803062231285</c:v>
                </c:pt>
                <c:pt idx="20">
                  <c:v>4291.934260128778</c:v>
                </c:pt>
                <c:pt idx="21">
                  <c:v>5179.474679231207</c:v>
                </c:pt>
                <c:pt idx="22">
                  <c:v>6250.55192527397</c:v>
                </c:pt>
                <c:pt idx="23">
                  <c:v>7543.120063354608</c:v>
                </c:pt>
                <c:pt idx="24">
                  <c:v>9102.981779915208</c:v>
                </c:pt>
                <c:pt idx="25">
                  <c:v>10985.411419875572</c:v>
                </c:pt>
                <c:pt idx="26">
                  <c:v>13257.113655901054</c:v>
                </c:pt>
                <c:pt idx="27">
                  <c:v>15998.587196060573</c:v>
                </c:pt>
                <c:pt idx="28">
                  <c:v>19306.977288832455</c:v>
                </c:pt>
                <c:pt idx="29">
                  <c:v>23299.51810515372</c:v>
                </c:pt>
                <c:pt idx="30">
                  <c:v>28117.68697974225</c:v>
                </c:pt>
                <c:pt idx="31">
                  <c:v>33932.21771895323</c:v>
                </c:pt>
                <c:pt idx="32">
                  <c:v>40949.15062380419</c:v>
                </c:pt>
                <c:pt idx="33">
                  <c:v>49417.13361323828</c:v>
                </c:pt>
                <c:pt idx="34">
                  <c:v>59636.23316594637</c:v>
                </c:pt>
                <c:pt idx="35">
                  <c:v>71968.56730011514</c:v>
                </c:pt>
                <c:pt idx="36">
                  <c:v>86851.13737513521</c:v>
                </c:pt>
                <c:pt idx="37">
                  <c:v>104811.3134154683</c:v>
                </c:pt>
                <c:pt idx="38">
                  <c:v>126485.52168552957</c:v>
                </c:pt>
                <c:pt idx="39">
                  <c:v>152641.79671752302</c:v>
                </c:pt>
                <c:pt idx="40">
                  <c:v>184206.99693267164</c:v>
                </c:pt>
                <c:pt idx="41">
                  <c:v>222299.6482526191</c:v>
                </c:pt>
                <c:pt idx="42">
                  <c:v>268269.5795279722</c:v>
                </c:pt>
                <c:pt idx="43">
                  <c:v>323745.754281764</c:v>
                </c:pt>
                <c:pt idx="44">
                  <c:v>390693.99370546127</c:v>
                </c:pt>
                <c:pt idx="45">
                  <c:v>471486.63634573895</c:v>
                </c:pt>
                <c:pt idx="46">
                  <c:v>568986.6029018281</c:v>
                </c:pt>
                <c:pt idx="47">
                  <c:v>686648.8450042998</c:v>
                </c:pt>
                <c:pt idx="48">
                  <c:v>828642.7728546825</c:v>
                </c:pt>
                <c:pt idx="49">
                  <c:v>999999.9999999959</c:v>
                </c:pt>
                <c:pt idx="50">
                  <c:v>1206792.6406393265</c:v>
                </c:pt>
                <c:pt idx="51">
                  <c:v>1456348.4775012385</c:v>
                </c:pt>
                <c:pt idx="52">
                  <c:v>1757510.6248547859</c:v>
                </c:pt>
                <c:pt idx="53">
                  <c:v>2120950.887920184</c:v>
                </c:pt>
                <c:pt idx="54">
                  <c:v>2559547.922699528</c:v>
                </c:pt>
              </c:numCache>
            </c:numRef>
          </c:xVal>
          <c:yVal>
            <c:numRef>
              <c:f>FreqRespOptoFlyback!$M$2:$M$56</c:f>
              <c:numCache>
                <c:ptCount val="55"/>
                <c:pt idx="0">
                  <c:v>-7.019408944323729</c:v>
                </c:pt>
                <c:pt idx="1">
                  <c:v>-8.45218733077852</c:v>
                </c:pt>
                <c:pt idx="2">
                  <c:v>-10.167347839812331</c:v>
                </c:pt>
                <c:pt idx="3">
                  <c:v>-12.213237120664626</c:v>
                </c:pt>
                <c:pt idx="4">
                  <c:v>-14.641300293243063</c:v>
                </c:pt>
                <c:pt idx="5">
                  <c:v>-17.502491529161347</c:v>
                </c:pt>
                <c:pt idx="6">
                  <c:v>-20.84101975009218</c:v>
                </c:pt>
                <c:pt idx="7">
                  <c:v>-24.68482900058917</c:v>
                </c:pt>
                <c:pt idx="8">
                  <c:v>-29.03312764475174</c:v>
                </c:pt>
                <c:pt idx="9">
                  <c:v>-33.84321859640083</c:v>
                </c:pt>
                <c:pt idx="10">
                  <c:v>-39.02148599138395</c:v>
                </c:pt>
                <c:pt idx="11">
                  <c:v>-44.42490029974491</c:v>
                </c:pt>
                <c:pt idx="12">
                  <c:v>-49.877141094022804</c:v>
                </c:pt>
                <c:pt idx="13">
                  <c:v>-55.19670469538209</c:v>
                </c:pt>
                <c:pt idx="14">
                  <c:v>-60.22721637748355</c:v>
                </c:pt>
                <c:pt idx="15">
                  <c:v>-64.85874977204968</c:v>
                </c:pt>
                <c:pt idx="16">
                  <c:v>-69.03461492162646</c:v>
                </c:pt>
                <c:pt idx="17">
                  <c:v>-72.74568264046</c:v>
                </c:pt>
                <c:pt idx="18">
                  <c:v>-76.01836841709019</c:v>
                </c:pt>
                <c:pt idx="19">
                  <c:v>-78.90200423359974</c:v>
                </c:pt>
                <c:pt idx="20">
                  <c:v>-81.45887749462584</c:v>
                </c:pt>
                <c:pt idx="21">
                  <c:v>-83.7579992237255</c:v>
                </c:pt>
                <c:pt idx="22">
                  <c:v>-85.87251449307519</c:v>
                </c:pt>
                <c:pt idx="23">
                  <c:v>-87.8804658298349</c:v>
                </c:pt>
                <c:pt idx="24">
                  <c:v>-89.86904257432722</c:v>
                </c:pt>
                <c:pt idx="25">
                  <c:v>-91.9433508525315</c:v>
                </c:pt>
                <c:pt idx="26">
                  <c:v>-94.2422644167961</c:v>
                </c:pt>
                <c:pt idx="27">
                  <c:v>-96.96656407515817</c:v>
                </c:pt>
                <c:pt idx="28">
                  <c:v>-100.42924434258185</c:v>
                </c:pt>
                <c:pt idx="29">
                  <c:v>-105.14514864306496</c:v>
                </c:pt>
                <c:pt idx="30">
                  <c:v>-111.98037529938023</c:v>
                </c:pt>
                <c:pt idx="31">
                  <c:v>-122.32444987936513</c:v>
                </c:pt>
                <c:pt idx="32">
                  <c:v>-137.8588375389675</c:v>
                </c:pt>
                <c:pt idx="33">
                  <c:v>-158.5490633615779</c:v>
                </c:pt>
                <c:pt idx="34">
                  <c:v>-179.91464937091965</c:v>
                </c:pt>
                <c:pt idx="35">
                  <c:v>-197.0226527031582</c:v>
                </c:pt>
                <c:pt idx="36">
                  <c:v>-209.35315554642398</c:v>
                </c:pt>
                <c:pt idx="37">
                  <c:v>-218.47913540452765</c:v>
                </c:pt>
                <c:pt idx="38">
                  <c:v>-225.74396216562494</c:v>
                </c:pt>
                <c:pt idx="39">
                  <c:v>-231.90388212727348</c:v>
                </c:pt>
                <c:pt idx="40">
                  <c:v>-237.3126114091849</c:v>
                </c:pt>
                <c:pt idx="41">
                  <c:v>-242.1112667893406</c:v>
                </c:pt>
                <c:pt idx="42">
                  <c:v>-246.35073645599954</c:v>
                </c:pt>
                <c:pt idx="43">
                  <c:v>-250.05724984459397</c:v>
                </c:pt>
                <c:pt idx="44">
                  <c:v>-253.26023226584073</c:v>
                </c:pt>
                <c:pt idx="45">
                  <c:v>-255.99918522262146</c:v>
                </c:pt>
                <c:pt idx="46">
                  <c:v>-258.32145096243</c:v>
                </c:pt>
                <c:pt idx="47">
                  <c:v>-260.2776082854312</c:v>
                </c:pt>
                <c:pt idx="48">
                  <c:v>-261.9174509229145</c:v>
                </c:pt>
                <c:pt idx="49">
                  <c:v>-263.28735801783387</c:v>
                </c:pt>
                <c:pt idx="50">
                  <c:v>-264.4289440942787</c:v>
                </c:pt>
                <c:pt idx="51">
                  <c:v>-265.3786163260344</c:v>
                </c:pt>
                <c:pt idx="52">
                  <c:v>-266.167683722613</c:v>
                </c:pt>
                <c:pt idx="53">
                  <c:v>-266.8227576869417</c:v>
                </c:pt>
                <c:pt idx="54">
                  <c:v>-267.36627670035557</c:v>
                </c:pt>
              </c:numCache>
            </c:numRef>
          </c:yVal>
          <c:smooth val="1"/>
        </c:ser>
        <c:ser>
          <c:idx val="1"/>
          <c:order val="1"/>
          <c:tx>
            <c:v>T_compensation</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FreqRespOptoFlyback!$A$2:$A$56</c:f>
              <c:numCache>
                <c:ptCount val="55"/>
                <c:pt idx="0">
                  <c:v>100</c:v>
                </c:pt>
                <c:pt idx="1">
                  <c:v>120.67926406393289</c:v>
                </c:pt>
                <c:pt idx="2">
                  <c:v>145.63484775012444</c:v>
                </c:pt>
                <c:pt idx="3">
                  <c:v>175.7510624854791</c:v>
                </c:pt>
                <c:pt idx="4">
                  <c:v>212.09508879201903</c:v>
                </c:pt>
                <c:pt idx="5">
                  <c:v>255.95479226995357</c:v>
                </c:pt>
                <c:pt idx="6">
                  <c:v>308.88435964774783</c:v>
                </c:pt>
                <c:pt idx="7">
                  <c:v>372.7593720314938</c:v>
                </c:pt>
                <c:pt idx="8">
                  <c:v>449.8432668969444</c:v>
                </c:pt>
                <c:pt idx="9">
                  <c:v>542.867543932386</c:v>
                </c:pt>
                <c:pt idx="10">
                  <c:v>655.1285568595509</c:v>
                </c:pt>
                <c:pt idx="11">
                  <c:v>790.6043210907702</c:v>
                </c:pt>
                <c:pt idx="12">
                  <c:v>954.0954763499934</c:v>
                </c:pt>
                <c:pt idx="13">
                  <c:v>1151.3953993264458</c:v>
                </c:pt>
                <c:pt idx="14">
                  <c:v>1389.4954943731361</c:v>
                </c:pt>
                <c:pt idx="15">
                  <c:v>1676.8329368110067</c:v>
                </c:pt>
                <c:pt idx="16">
                  <c:v>2023.5896477251556</c:v>
                </c:pt>
                <c:pt idx="17">
                  <c:v>2442.05309454865</c:v>
                </c:pt>
                <c:pt idx="18">
                  <c:v>2947.0517025518097</c:v>
                </c:pt>
                <c:pt idx="19">
                  <c:v>3556.4803062231285</c:v>
                </c:pt>
                <c:pt idx="20">
                  <c:v>4291.934260128778</c:v>
                </c:pt>
                <c:pt idx="21">
                  <c:v>5179.474679231207</c:v>
                </c:pt>
                <c:pt idx="22">
                  <c:v>6250.55192527397</c:v>
                </c:pt>
                <c:pt idx="23">
                  <c:v>7543.120063354608</c:v>
                </c:pt>
                <c:pt idx="24">
                  <c:v>9102.981779915208</c:v>
                </c:pt>
                <c:pt idx="25">
                  <c:v>10985.411419875572</c:v>
                </c:pt>
                <c:pt idx="26">
                  <c:v>13257.113655901054</c:v>
                </c:pt>
                <c:pt idx="27">
                  <c:v>15998.587196060573</c:v>
                </c:pt>
                <c:pt idx="28">
                  <c:v>19306.977288832455</c:v>
                </c:pt>
                <c:pt idx="29">
                  <c:v>23299.51810515372</c:v>
                </c:pt>
                <c:pt idx="30">
                  <c:v>28117.68697974225</c:v>
                </c:pt>
                <c:pt idx="31">
                  <c:v>33932.21771895323</c:v>
                </c:pt>
                <c:pt idx="32">
                  <c:v>40949.15062380419</c:v>
                </c:pt>
                <c:pt idx="33">
                  <c:v>49417.13361323828</c:v>
                </c:pt>
                <c:pt idx="34">
                  <c:v>59636.23316594637</c:v>
                </c:pt>
                <c:pt idx="35">
                  <c:v>71968.56730011514</c:v>
                </c:pt>
                <c:pt idx="36">
                  <c:v>86851.13737513521</c:v>
                </c:pt>
                <c:pt idx="37">
                  <c:v>104811.3134154683</c:v>
                </c:pt>
                <c:pt idx="38">
                  <c:v>126485.52168552957</c:v>
                </c:pt>
                <c:pt idx="39">
                  <c:v>152641.79671752302</c:v>
                </c:pt>
                <c:pt idx="40">
                  <c:v>184206.99693267164</c:v>
                </c:pt>
                <c:pt idx="41">
                  <c:v>222299.6482526191</c:v>
                </c:pt>
                <c:pt idx="42">
                  <c:v>268269.5795279722</c:v>
                </c:pt>
                <c:pt idx="43">
                  <c:v>323745.754281764</c:v>
                </c:pt>
                <c:pt idx="44">
                  <c:v>390693.99370546127</c:v>
                </c:pt>
                <c:pt idx="45">
                  <c:v>471486.63634573895</c:v>
                </c:pt>
                <c:pt idx="46">
                  <c:v>568986.6029018281</c:v>
                </c:pt>
                <c:pt idx="47">
                  <c:v>686648.8450042998</c:v>
                </c:pt>
                <c:pt idx="48">
                  <c:v>828642.7728546825</c:v>
                </c:pt>
                <c:pt idx="49">
                  <c:v>999999.9999999959</c:v>
                </c:pt>
                <c:pt idx="50">
                  <c:v>1206792.6406393265</c:v>
                </c:pt>
                <c:pt idx="51">
                  <c:v>1456348.4775012385</c:v>
                </c:pt>
                <c:pt idx="52">
                  <c:v>1757510.6248547859</c:v>
                </c:pt>
                <c:pt idx="53">
                  <c:v>2120950.887920184</c:v>
                </c:pt>
                <c:pt idx="54">
                  <c:v>2559547.922699528</c:v>
                </c:pt>
              </c:numCache>
            </c:numRef>
          </c:xVal>
          <c:yVal>
            <c:numRef>
              <c:f>FreqRespOptoFlyback!$Q$2:$Q$56</c:f>
              <c:numCache>
                <c:ptCount val="55"/>
                <c:pt idx="0">
                  <c:v>-86.48086756503179</c:v>
                </c:pt>
                <c:pt idx="1">
                  <c:v>-85.75587107927002</c:v>
                </c:pt>
                <c:pt idx="2">
                  <c:v>-84.88300872162151</c:v>
                </c:pt>
                <c:pt idx="3">
                  <c:v>-83.83324166284629</c:v>
                </c:pt>
                <c:pt idx="4">
                  <c:v>-82.57266061837208</c:v>
                </c:pt>
                <c:pt idx="5">
                  <c:v>-81.06229113425648</c:v>
                </c:pt>
                <c:pt idx="6">
                  <c:v>-79.25840458601132</c:v>
                </c:pt>
                <c:pt idx="7">
                  <c:v>-77.11375443706602</c:v>
                </c:pt>
                <c:pt idx="8">
                  <c:v>-74.58035276771899</c:v>
                </c:pt>
                <c:pt idx="9">
                  <c:v>-71.61457277573886</c:v>
                </c:pt>
                <c:pt idx="10">
                  <c:v>-68.18533746232224</c:v>
                </c:pt>
                <c:pt idx="11">
                  <c:v>-64.28560726183117</c:v>
                </c:pt>
                <c:pt idx="12">
                  <c:v>-59.94591342923281</c:v>
                </c:pt>
                <c:pt idx="13">
                  <c:v>-55.24625548738102</c:v>
                </c:pt>
                <c:pt idx="14">
                  <c:v>-50.320372042499066</c:v>
                </c:pt>
                <c:pt idx="15">
                  <c:v>-45.34668388747057</c:v>
                </c:pt>
                <c:pt idx="16">
                  <c:v>-40.52514554562458</c:v>
                </c:pt>
                <c:pt idx="17">
                  <c:v>-36.046985340771755</c:v>
                </c:pt>
                <c:pt idx="18">
                  <c:v>-32.068879081444344</c:v>
                </c:pt>
                <c:pt idx="19">
                  <c:v>-28.700261269275313</c:v>
                </c:pt>
                <c:pt idx="20">
                  <c:v>-26.00488925750486</c:v>
                </c:pt>
                <c:pt idx="21">
                  <c:v>-24.011694085025578</c:v>
                </c:pt>
                <c:pt idx="22">
                  <c:v>-22.72850948098038</c:v>
                </c:pt>
                <c:pt idx="23">
                  <c:v>-22.15409301543906</c:v>
                </c:pt>
                <c:pt idx="24">
                  <c:v>-22.286278225860734</c:v>
                </c:pt>
                <c:pt idx="25">
                  <c:v>-23.12565202663546</c:v>
                </c:pt>
                <c:pt idx="26">
                  <c:v>-24.674708861036894</c:v>
                </c:pt>
                <c:pt idx="27">
                  <c:v>-26.932480254998506</c:v>
                </c:pt>
                <c:pt idx="28">
                  <c:v>-29.88480498535612</c:v>
                </c:pt>
                <c:pt idx="29">
                  <c:v>-33.49129674714624</c:v>
                </c:pt>
                <c:pt idx="30">
                  <c:v>-37.672019627839155</c:v>
                </c:pt>
                <c:pt idx="31">
                  <c:v>-42.299340460606835</c:v>
                </c:pt>
                <c:pt idx="32">
                  <c:v>-47.201350745348535</c:v>
                </c:pt>
                <c:pt idx="33">
                  <c:v>-52.18004026013285</c:v>
                </c:pt>
                <c:pt idx="34">
                  <c:v>-57.0401178612839</c:v>
                </c:pt>
                <c:pt idx="35">
                  <c:v>-61.61786121770593</c:v>
                </c:pt>
                <c:pt idx="36">
                  <c:v>-65.7993903463951</c:v>
                </c:pt>
                <c:pt idx="37">
                  <c:v>-69.52427673591716</c:v>
                </c:pt>
                <c:pt idx="38">
                  <c:v>-72.7776446251024</c:v>
                </c:pt>
                <c:pt idx="39">
                  <c:v>-75.57705744855386</c:v>
                </c:pt>
                <c:pt idx="40">
                  <c:v>-77.95946494722185</c:v>
                </c:pt>
                <c:pt idx="41">
                  <c:v>-79.97090595990232</c:v>
                </c:pt>
                <c:pt idx="42">
                  <c:v>-81.65954530581513</c:v>
                </c:pt>
                <c:pt idx="43">
                  <c:v>-83.07153955142739</c:v>
                </c:pt>
                <c:pt idx="44">
                  <c:v>-84.2489217053795</c:v>
                </c:pt>
                <c:pt idx="45">
                  <c:v>-85.228772349688</c:v>
                </c:pt>
                <c:pt idx="46">
                  <c:v>-86.04313753769158</c:v>
                </c:pt>
                <c:pt idx="47">
                  <c:v>-86.71933850322155</c:v>
                </c:pt>
                <c:pt idx="48">
                  <c:v>-87.28045718352996</c:v>
                </c:pt>
                <c:pt idx="49">
                  <c:v>-87.74587445562327</c:v>
                </c:pt>
                <c:pt idx="50">
                  <c:v>-88.13179575543195</c:v>
                </c:pt>
                <c:pt idx="51">
                  <c:v>-88.45173283620001</c:v>
                </c:pt>
                <c:pt idx="52">
                  <c:v>-88.71692962555446</c:v>
                </c:pt>
                <c:pt idx="53">
                  <c:v>-88.93673041506982</c:v>
                </c:pt>
                <c:pt idx="54">
                  <c:v>-89.11889372267207</c:v>
                </c:pt>
              </c:numCache>
            </c:numRef>
          </c:yVal>
          <c:smooth val="1"/>
        </c:ser>
        <c:ser>
          <c:idx val="2"/>
          <c:order val="2"/>
          <c:tx>
            <c:v>T_closed_loop</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FreqRespOptoFlyback!$A$2:$A$56</c:f>
              <c:numCache>
                <c:ptCount val="55"/>
                <c:pt idx="0">
                  <c:v>100</c:v>
                </c:pt>
                <c:pt idx="1">
                  <c:v>120.67926406393289</c:v>
                </c:pt>
                <c:pt idx="2">
                  <c:v>145.63484775012444</c:v>
                </c:pt>
                <c:pt idx="3">
                  <c:v>175.7510624854791</c:v>
                </c:pt>
                <c:pt idx="4">
                  <c:v>212.09508879201903</c:v>
                </c:pt>
                <c:pt idx="5">
                  <c:v>255.95479226995357</c:v>
                </c:pt>
                <c:pt idx="6">
                  <c:v>308.88435964774783</c:v>
                </c:pt>
                <c:pt idx="7">
                  <c:v>372.7593720314938</c:v>
                </c:pt>
                <c:pt idx="8">
                  <c:v>449.8432668969444</c:v>
                </c:pt>
                <c:pt idx="9">
                  <c:v>542.867543932386</c:v>
                </c:pt>
                <c:pt idx="10">
                  <c:v>655.1285568595509</c:v>
                </c:pt>
                <c:pt idx="11">
                  <c:v>790.6043210907702</c:v>
                </c:pt>
                <c:pt idx="12">
                  <c:v>954.0954763499934</c:v>
                </c:pt>
                <c:pt idx="13">
                  <c:v>1151.3953993264458</c:v>
                </c:pt>
                <c:pt idx="14">
                  <c:v>1389.4954943731361</c:v>
                </c:pt>
                <c:pt idx="15">
                  <c:v>1676.8329368110067</c:v>
                </c:pt>
                <c:pt idx="16">
                  <c:v>2023.5896477251556</c:v>
                </c:pt>
                <c:pt idx="17">
                  <c:v>2442.05309454865</c:v>
                </c:pt>
                <c:pt idx="18">
                  <c:v>2947.0517025518097</c:v>
                </c:pt>
                <c:pt idx="19">
                  <c:v>3556.4803062231285</c:v>
                </c:pt>
                <c:pt idx="20">
                  <c:v>4291.934260128778</c:v>
                </c:pt>
                <c:pt idx="21">
                  <c:v>5179.474679231207</c:v>
                </c:pt>
                <c:pt idx="22">
                  <c:v>6250.55192527397</c:v>
                </c:pt>
                <c:pt idx="23">
                  <c:v>7543.120063354608</c:v>
                </c:pt>
                <c:pt idx="24">
                  <c:v>9102.981779915208</c:v>
                </c:pt>
                <c:pt idx="25">
                  <c:v>10985.411419875572</c:v>
                </c:pt>
                <c:pt idx="26">
                  <c:v>13257.113655901054</c:v>
                </c:pt>
                <c:pt idx="27">
                  <c:v>15998.587196060573</c:v>
                </c:pt>
                <c:pt idx="28">
                  <c:v>19306.977288832455</c:v>
                </c:pt>
                <c:pt idx="29">
                  <c:v>23299.51810515372</c:v>
                </c:pt>
                <c:pt idx="30">
                  <c:v>28117.68697974225</c:v>
                </c:pt>
                <c:pt idx="31">
                  <c:v>33932.21771895323</c:v>
                </c:pt>
                <c:pt idx="32">
                  <c:v>40949.15062380419</c:v>
                </c:pt>
                <c:pt idx="33">
                  <c:v>49417.13361323828</c:v>
                </c:pt>
                <c:pt idx="34">
                  <c:v>59636.23316594637</c:v>
                </c:pt>
                <c:pt idx="35">
                  <c:v>71968.56730011514</c:v>
                </c:pt>
                <c:pt idx="36">
                  <c:v>86851.13737513521</c:v>
                </c:pt>
                <c:pt idx="37">
                  <c:v>104811.3134154683</c:v>
                </c:pt>
                <c:pt idx="38">
                  <c:v>126485.52168552957</c:v>
                </c:pt>
                <c:pt idx="39">
                  <c:v>152641.79671752302</c:v>
                </c:pt>
                <c:pt idx="40">
                  <c:v>184206.99693267164</c:v>
                </c:pt>
                <c:pt idx="41">
                  <c:v>222299.6482526191</c:v>
                </c:pt>
                <c:pt idx="42">
                  <c:v>268269.5795279722</c:v>
                </c:pt>
                <c:pt idx="43">
                  <c:v>323745.754281764</c:v>
                </c:pt>
                <c:pt idx="44">
                  <c:v>390693.99370546127</c:v>
                </c:pt>
                <c:pt idx="45">
                  <c:v>471486.63634573895</c:v>
                </c:pt>
                <c:pt idx="46">
                  <c:v>568986.6029018281</c:v>
                </c:pt>
                <c:pt idx="47">
                  <c:v>686648.8450042998</c:v>
                </c:pt>
                <c:pt idx="48">
                  <c:v>828642.7728546825</c:v>
                </c:pt>
                <c:pt idx="49">
                  <c:v>999999.9999999959</c:v>
                </c:pt>
                <c:pt idx="50">
                  <c:v>1206792.6406393265</c:v>
                </c:pt>
                <c:pt idx="51">
                  <c:v>1456348.4775012385</c:v>
                </c:pt>
                <c:pt idx="52">
                  <c:v>1757510.6248547859</c:v>
                </c:pt>
                <c:pt idx="53">
                  <c:v>2120950.887920184</c:v>
                </c:pt>
                <c:pt idx="54">
                  <c:v>2559547.922699528</c:v>
                </c:pt>
              </c:numCache>
            </c:numRef>
          </c:xVal>
          <c:yVal>
            <c:numRef>
              <c:f>FreqRespOptoFlyback!$U$2:$U$56</c:f>
              <c:numCache>
                <c:ptCount val="55"/>
                <c:pt idx="0">
                  <c:v>-93.50027650935552</c:v>
                </c:pt>
                <c:pt idx="1">
                  <c:v>-94.20805841004855</c:v>
                </c:pt>
                <c:pt idx="2">
                  <c:v>-95.05035656143386</c:v>
                </c:pt>
                <c:pt idx="3">
                  <c:v>-96.04647878351093</c:v>
                </c:pt>
                <c:pt idx="4">
                  <c:v>-97.21396091161513</c:v>
                </c:pt>
                <c:pt idx="5">
                  <c:v>-98.56478266341783</c:v>
                </c:pt>
                <c:pt idx="6">
                  <c:v>-100.09942433610352</c:v>
                </c:pt>
                <c:pt idx="7">
                  <c:v>-101.7985834376552</c:v>
                </c:pt>
                <c:pt idx="8">
                  <c:v>-103.61348041247074</c:v>
                </c:pt>
                <c:pt idx="9">
                  <c:v>-105.45779137213971</c:v>
                </c:pt>
                <c:pt idx="10">
                  <c:v>-107.20682345370619</c:v>
                </c:pt>
                <c:pt idx="11">
                  <c:v>-108.7105075615761</c:v>
                </c:pt>
                <c:pt idx="12">
                  <c:v>-109.8230545232556</c:v>
                </c:pt>
                <c:pt idx="13">
                  <c:v>-110.44296018276312</c:v>
                </c:pt>
                <c:pt idx="14">
                  <c:v>-110.54758841998263</c:v>
                </c:pt>
                <c:pt idx="15">
                  <c:v>-110.20543365952025</c:v>
                </c:pt>
                <c:pt idx="16">
                  <c:v>-109.55976046725105</c:v>
                </c:pt>
                <c:pt idx="17">
                  <c:v>-108.79266798123177</c:v>
                </c:pt>
                <c:pt idx="18">
                  <c:v>-108.08724749853452</c:v>
                </c:pt>
                <c:pt idx="19">
                  <c:v>-107.60226550287506</c:v>
                </c:pt>
                <c:pt idx="20">
                  <c:v>-107.4637667521307</c:v>
                </c:pt>
                <c:pt idx="21">
                  <c:v>-107.76969330875109</c:v>
                </c:pt>
                <c:pt idx="22">
                  <c:v>-108.60102397405556</c:v>
                </c:pt>
                <c:pt idx="23">
                  <c:v>-110.03455884527396</c:v>
                </c:pt>
                <c:pt idx="24">
                  <c:v>-112.15532080018795</c:v>
                </c:pt>
                <c:pt idx="25">
                  <c:v>-115.06900287916696</c:v>
                </c:pt>
                <c:pt idx="26">
                  <c:v>-118.916973277833</c:v>
                </c:pt>
                <c:pt idx="27">
                  <c:v>-123.89904433015668</c:v>
                </c:pt>
                <c:pt idx="28">
                  <c:v>-130.31404932793797</c:v>
                </c:pt>
                <c:pt idx="29">
                  <c:v>-138.6364453902112</c:v>
                </c:pt>
                <c:pt idx="30">
                  <c:v>-149.6523949272194</c:v>
                </c:pt>
                <c:pt idx="31">
                  <c:v>-164.623790339972</c:v>
                </c:pt>
                <c:pt idx="32">
                  <c:v>-185.060188284316</c:v>
                </c:pt>
                <c:pt idx="33">
                  <c:v>-210.72910362171078</c:v>
                </c:pt>
                <c:pt idx="34">
                  <c:v>-236.95476723220355</c:v>
                </c:pt>
                <c:pt idx="35">
                  <c:v>-258.6405139208641</c:v>
                </c:pt>
                <c:pt idx="36">
                  <c:v>-275.15254589281903</c:v>
                </c:pt>
                <c:pt idx="37">
                  <c:v>-288.0034121404448</c:v>
                </c:pt>
                <c:pt idx="38">
                  <c:v>-298.52160679072733</c:v>
                </c:pt>
                <c:pt idx="39">
                  <c:v>-307.48093957582734</c:v>
                </c:pt>
                <c:pt idx="40">
                  <c:v>-315.2720763564067</c:v>
                </c:pt>
                <c:pt idx="41">
                  <c:v>-322.0821727492429</c:v>
                </c:pt>
                <c:pt idx="42">
                  <c:v>-328.01028176181467</c:v>
                </c:pt>
                <c:pt idx="43">
                  <c:v>-333.1287893960214</c:v>
                </c:pt>
                <c:pt idx="44">
                  <c:v>-337.50915397122026</c:v>
                </c:pt>
                <c:pt idx="45">
                  <c:v>-341.22795757230944</c:v>
                </c:pt>
                <c:pt idx="46">
                  <c:v>-344.36458850012156</c:v>
                </c:pt>
                <c:pt idx="47">
                  <c:v>-346.99694678865274</c:v>
                </c:pt>
                <c:pt idx="48">
                  <c:v>-349.19790810644446</c:v>
                </c:pt>
                <c:pt idx="49">
                  <c:v>-351.03323247345713</c:v>
                </c:pt>
                <c:pt idx="50">
                  <c:v>-352.5607398497106</c:v>
                </c:pt>
                <c:pt idx="51">
                  <c:v>-353.8303491622344</c:v>
                </c:pt>
                <c:pt idx="52">
                  <c:v>-354.8846133481675</c:v>
                </c:pt>
                <c:pt idx="53">
                  <c:v>-355.7594881020116</c:v>
                </c:pt>
                <c:pt idx="54">
                  <c:v>-356.4851704230276</c:v>
                </c:pt>
              </c:numCache>
            </c:numRef>
          </c:yVal>
          <c:smooth val="1"/>
        </c:ser>
        <c:ser>
          <c:idx val="3"/>
          <c:order val="3"/>
          <c:tx>
            <c:v>T_compensation_ni</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noFill/>
              </a:ln>
            </c:spPr>
          </c:marker>
          <c:xVal>
            <c:numRef>
              <c:f>FreqRespOptoFlyback!$A$2:$A$56</c:f>
              <c:numCache>
                <c:ptCount val="55"/>
                <c:pt idx="0">
                  <c:v>100</c:v>
                </c:pt>
                <c:pt idx="1">
                  <c:v>120.67926406393289</c:v>
                </c:pt>
                <c:pt idx="2">
                  <c:v>145.63484775012444</c:v>
                </c:pt>
                <c:pt idx="3">
                  <c:v>175.7510624854791</c:v>
                </c:pt>
                <c:pt idx="4">
                  <c:v>212.09508879201903</c:v>
                </c:pt>
                <c:pt idx="5">
                  <c:v>255.95479226995357</c:v>
                </c:pt>
                <c:pt idx="6">
                  <c:v>308.88435964774783</c:v>
                </c:pt>
                <c:pt idx="7">
                  <c:v>372.7593720314938</c:v>
                </c:pt>
                <c:pt idx="8">
                  <c:v>449.8432668969444</c:v>
                </c:pt>
                <c:pt idx="9">
                  <c:v>542.867543932386</c:v>
                </c:pt>
                <c:pt idx="10">
                  <c:v>655.1285568595509</c:v>
                </c:pt>
                <c:pt idx="11">
                  <c:v>790.6043210907702</c:v>
                </c:pt>
                <c:pt idx="12">
                  <c:v>954.0954763499934</c:v>
                </c:pt>
                <c:pt idx="13">
                  <c:v>1151.3953993264458</c:v>
                </c:pt>
                <c:pt idx="14">
                  <c:v>1389.4954943731361</c:v>
                </c:pt>
                <c:pt idx="15">
                  <c:v>1676.8329368110067</c:v>
                </c:pt>
                <c:pt idx="16">
                  <c:v>2023.5896477251556</c:v>
                </c:pt>
                <c:pt idx="17">
                  <c:v>2442.05309454865</c:v>
                </c:pt>
                <c:pt idx="18">
                  <c:v>2947.0517025518097</c:v>
                </c:pt>
                <c:pt idx="19">
                  <c:v>3556.4803062231285</c:v>
                </c:pt>
                <c:pt idx="20">
                  <c:v>4291.934260128778</c:v>
                </c:pt>
                <c:pt idx="21">
                  <c:v>5179.474679231207</c:v>
                </c:pt>
                <c:pt idx="22">
                  <c:v>6250.55192527397</c:v>
                </c:pt>
                <c:pt idx="23">
                  <c:v>7543.120063354608</c:v>
                </c:pt>
                <c:pt idx="24">
                  <c:v>9102.981779915208</c:v>
                </c:pt>
                <c:pt idx="25">
                  <c:v>10985.411419875572</c:v>
                </c:pt>
                <c:pt idx="26">
                  <c:v>13257.113655901054</c:v>
                </c:pt>
                <c:pt idx="27">
                  <c:v>15998.587196060573</c:v>
                </c:pt>
                <c:pt idx="28">
                  <c:v>19306.977288832455</c:v>
                </c:pt>
                <c:pt idx="29">
                  <c:v>23299.51810515372</c:v>
                </c:pt>
                <c:pt idx="30">
                  <c:v>28117.68697974225</c:v>
                </c:pt>
                <c:pt idx="31">
                  <c:v>33932.21771895323</c:v>
                </c:pt>
                <c:pt idx="32">
                  <c:v>40949.15062380419</c:v>
                </c:pt>
                <c:pt idx="33">
                  <c:v>49417.13361323828</c:v>
                </c:pt>
                <c:pt idx="34">
                  <c:v>59636.23316594637</c:v>
                </c:pt>
                <c:pt idx="35">
                  <c:v>71968.56730011514</c:v>
                </c:pt>
                <c:pt idx="36">
                  <c:v>86851.13737513521</c:v>
                </c:pt>
                <c:pt idx="37">
                  <c:v>104811.3134154683</c:v>
                </c:pt>
                <c:pt idx="38">
                  <c:v>126485.52168552957</c:v>
                </c:pt>
                <c:pt idx="39">
                  <c:v>152641.79671752302</c:v>
                </c:pt>
                <c:pt idx="40">
                  <c:v>184206.99693267164</c:v>
                </c:pt>
                <c:pt idx="41">
                  <c:v>222299.6482526191</c:v>
                </c:pt>
                <c:pt idx="42">
                  <c:v>268269.5795279722</c:v>
                </c:pt>
                <c:pt idx="43">
                  <c:v>323745.754281764</c:v>
                </c:pt>
                <c:pt idx="44">
                  <c:v>390693.99370546127</c:v>
                </c:pt>
                <c:pt idx="45">
                  <c:v>471486.63634573895</c:v>
                </c:pt>
                <c:pt idx="46">
                  <c:v>568986.6029018281</c:v>
                </c:pt>
                <c:pt idx="47">
                  <c:v>686648.8450042998</c:v>
                </c:pt>
                <c:pt idx="48">
                  <c:v>828642.7728546825</c:v>
                </c:pt>
                <c:pt idx="49">
                  <c:v>999999.9999999959</c:v>
                </c:pt>
                <c:pt idx="50">
                  <c:v>1206792.6406393265</c:v>
                </c:pt>
                <c:pt idx="51">
                  <c:v>1456348.4775012385</c:v>
                </c:pt>
                <c:pt idx="52">
                  <c:v>1757510.6248547859</c:v>
                </c:pt>
                <c:pt idx="53">
                  <c:v>2120950.887920184</c:v>
                </c:pt>
                <c:pt idx="54">
                  <c:v>2559547.922699528</c:v>
                </c:pt>
              </c:numCache>
            </c:numRef>
          </c:xVal>
          <c:yVal>
            <c:numRef>
              <c:f>FreqRespOptoFlyback!$Z$2:$Z$56</c:f>
              <c:numCache>
                <c:ptCount val="55"/>
                <c:pt idx="0">
                  <c:v>95.52576868337815</c:v>
                </c:pt>
                <c:pt idx="1">
                  <c:v>96.65809237286159</c:v>
                </c:pt>
                <c:pt idx="2">
                  <c:v>98.0168413263473</c:v>
                </c:pt>
                <c:pt idx="3">
                  <c:v>99.64316558115007</c:v>
                </c:pt>
                <c:pt idx="4">
                  <c:v>101.58270129405443</c:v>
                </c:pt>
                <c:pt idx="5">
                  <c:v>103.88384767822427</c:v>
                </c:pt>
                <c:pt idx="6">
                  <c:v>106.59422368443106</c:v>
                </c:pt>
                <c:pt idx="7">
                  <c:v>109.75449169464622</c:v>
                </c:pt>
                <c:pt idx="8">
                  <c:v>113.38891208790788</c:v>
                </c:pt>
                <c:pt idx="9">
                  <c:v>117.4928459995419</c:v>
                </c:pt>
                <c:pt idx="10">
                  <c:v>122.0192911281563</c:v>
                </c:pt>
                <c:pt idx="11">
                  <c:v>126.86913032448611</c:v>
                </c:pt>
                <c:pt idx="12">
                  <c:v>131.89143553601062</c:v>
                </c:pt>
                <c:pt idx="13">
                  <c:v>136.8982237624645</c:v>
                </c:pt>
                <c:pt idx="14">
                  <c:v>141.69155682482108</c:v>
                </c:pt>
                <c:pt idx="15">
                  <c:v>146.09355094880982</c:v>
                </c:pt>
                <c:pt idx="16">
                  <c:v>149.96793476880475</c:v>
                </c:pt>
                <c:pt idx="17">
                  <c:v>153.2270919962376</c:v>
                </c:pt>
                <c:pt idx="18">
                  <c:v>155.8262154538723</c:v>
                </c:pt>
                <c:pt idx="19">
                  <c:v>157.75059023907832</c:v>
                </c:pt>
                <c:pt idx="20">
                  <c:v>159.0018912844855</c:v>
                </c:pt>
                <c:pt idx="21">
                  <c:v>159.58701881606382</c:v>
                </c:pt>
                <c:pt idx="22">
                  <c:v>159.51076903582853</c:v>
                </c:pt>
                <c:pt idx="23">
                  <c:v>158.77246043691738</c:v>
                </c:pt>
                <c:pt idx="24">
                  <c:v>157.36637027624317</c:v>
                </c:pt>
                <c:pt idx="25">
                  <c:v>155.28600738275725</c:v>
                </c:pt>
                <c:pt idx="26">
                  <c:v>152.53236263074194</c:v>
                </c:pt>
                <c:pt idx="27">
                  <c:v>149.12584039085849</c:v>
                </c:pt>
                <c:pt idx="28">
                  <c:v>145.1201426293033</c:v>
                </c:pt>
                <c:pt idx="29">
                  <c:v>140.61398433011232</c:v>
                </c:pt>
                <c:pt idx="30">
                  <c:v>135.75442004991825</c:v>
                </c:pt>
                <c:pt idx="31">
                  <c:v>130.72633853230326</c:v>
                </c:pt>
                <c:pt idx="32">
                  <c:v>125.72813409864581</c:v>
                </c:pt>
                <c:pt idx="33">
                  <c:v>120.9413012866877</c:v>
                </c:pt>
                <c:pt idx="34">
                  <c:v>116.50556772979418</c:v>
                </c:pt>
                <c:pt idx="35">
                  <c:v>112.50758095762694</c:v>
                </c:pt>
                <c:pt idx="36">
                  <c:v>108.98346611402152</c:v>
                </c:pt>
                <c:pt idx="37">
                  <c:v>105.9299754603523</c:v>
                </c:pt>
                <c:pt idx="38">
                  <c:v>103.3180479388675</c:v>
                </c:pt>
                <c:pt idx="39">
                  <c:v>101.10470169818049</c:v>
                </c:pt>
                <c:pt idx="40">
                  <c:v>99.24169840412827</c:v>
                </c:pt>
                <c:pt idx="41">
                  <c:v>97.68104109167788</c:v>
                </c:pt>
                <c:pt idx="42">
                  <c:v>96.37802704243177</c:v>
                </c:pt>
                <c:pt idx="43">
                  <c:v>95.2926555293966</c:v>
                </c:pt>
                <c:pt idx="44">
                  <c:v>94.39003438886608</c:v>
                </c:pt>
                <c:pt idx="45">
                  <c:v>93.64023177155666</c:v>
                </c:pt>
                <c:pt idx="46">
                  <c:v>93.01785509799053</c:v>
                </c:pt>
                <c:pt idx="47">
                  <c:v>92.50152339538556</c:v>
                </c:pt>
                <c:pt idx="48">
                  <c:v>92.07332465998765</c:v>
                </c:pt>
                <c:pt idx="49">
                  <c:v>91.71830476614278</c:v>
                </c:pt>
                <c:pt idx="50">
                  <c:v>91.42400841309843</c:v>
                </c:pt>
                <c:pt idx="51">
                  <c:v>91.18007828064376</c:v>
                </c:pt>
                <c:pt idx="52">
                  <c:v>90.97791114389813</c:v>
                </c:pt>
                <c:pt idx="53">
                  <c:v>90.8103662063337</c:v>
                </c:pt>
                <c:pt idx="54">
                  <c:v>90.67151958073774</c:v>
                </c:pt>
              </c:numCache>
            </c:numRef>
          </c:yVal>
          <c:smooth val="1"/>
        </c:ser>
        <c:ser>
          <c:idx val="4"/>
          <c:order val="4"/>
          <c:tx>
            <c:v>T_closed_loop_ni</c:v>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FreqRespOptoFlyback!$A$2:$A$56</c:f>
              <c:numCache>
                <c:ptCount val="55"/>
                <c:pt idx="0">
                  <c:v>100</c:v>
                </c:pt>
                <c:pt idx="1">
                  <c:v>120.67926406393289</c:v>
                </c:pt>
                <c:pt idx="2">
                  <c:v>145.63484775012444</c:v>
                </c:pt>
                <c:pt idx="3">
                  <c:v>175.7510624854791</c:v>
                </c:pt>
                <c:pt idx="4">
                  <c:v>212.09508879201903</c:v>
                </c:pt>
                <c:pt idx="5">
                  <c:v>255.95479226995357</c:v>
                </c:pt>
                <c:pt idx="6">
                  <c:v>308.88435964774783</c:v>
                </c:pt>
                <c:pt idx="7">
                  <c:v>372.7593720314938</c:v>
                </c:pt>
                <c:pt idx="8">
                  <c:v>449.8432668969444</c:v>
                </c:pt>
                <c:pt idx="9">
                  <c:v>542.867543932386</c:v>
                </c:pt>
                <c:pt idx="10">
                  <c:v>655.1285568595509</c:v>
                </c:pt>
                <c:pt idx="11">
                  <c:v>790.6043210907702</c:v>
                </c:pt>
                <c:pt idx="12">
                  <c:v>954.0954763499934</c:v>
                </c:pt>
                <c:pt idx="13">
                  <c:v>1151.3953993264458</c:v>
                </c:pt>
                <c:pt idx="14">
                  <c:v>1389.4954943731361</c:v>
                </c:pt>
                <c:pt idx="15">
                  <c:v>1676.8329368110067</c:v>
                </c:pt>
                <c:pt idx="16">
                  <c:v>2023.5896477251556</c:v>
                </c:pt>
                <c:pt idx="17">
                  <c:v>2442.05309454865</c:v>
                </c:pt>
                <c:pt idx="18">
                  <c:v>2947.0517025518097</c:v>
                </c:pt>
                <c:pt idx="19">
                  <c:v>3556.4803062231285</c:v>
                </c:pt>
                <c:pt idx="20">
                  <c:v>4291.934260128778</c:v>
                </c:pt>
                <c:pt idx="21">
                  <c:v>5179.474679231207</c:v>
                </c:pt>
                <c:pt idx="22">
                  <c:v>6250.55192527397</c:v>
                </c:pt>
                <c:pt idx="23">
                  <c:v>7543.120063354608</c:v>
                </c:pt>
                <c:pt idx="24">
                  <c:v>9102.981779915208</c:v>
                </c:pt>
                <c:pt idx="25">
                  <c:v>10985.411419875572</c:v>
                </c:pt>
                <c:pt idx="26">
                  <c:v>13257.113655901054</c:v>
                </c:pt>
                <c:pt idx="27">
                  <c:v>15998.587196060573</c:v>
                </c:pt>
                <c:pt idx="28">
                  <c:v>19306.977288832455</c:v>
                </c:pt>
                <c:pt idx="29">
                  <c:v>23299.51810515372</c:v>
                </c:pt>
                <c:pt idx="30">
                  <c:v>28117.68697974225</c:v>
                </c:pt>
                <c:pt idx="31">
                  <c:v>33932.21771895323</c:v>
                </c:pt>
                <c:pt idx="32">
                  <c:v>40949.15062380419</c:v>
                </c:pt>
                <c:pt idx="33">
                  <c:v>49417.13361323828</c:v>
                </c:pt>
                <c:pt idx="34">
                  <c:v>59636.23316594637</c:v>
                </c:pt>
                <c:pt idx="35">
                  <c:v>71968.56730011514</c:v>
                </c:pt>
                <c:pt idx="36">
                  <c:v>86851.13737513521</c:v>
                </c:pt>
                <c:pt idx="37">
                  <c:v>104811.3134154683</c:v>
                </c:pt>
                <c:pt idx="38">
                  <c:v>126485.52168552957</c:v>
                </c:pt>
                <c:pt idx="39">
                  <c:v>152641.79671752302</c:v>
                </c:pt>
                <c:pt idx="40">
                  <c:v>184206.99693267164</c:v>
                </c:pt>
                <c:pt idx="41">
                  <c:v>222299.6482526191</c:v>
                </c:pt>
                <c:pt idx="42">
                  <c:v>268269.5795279722</c:v>
                </c:pt>
                <c:pt idx="43">
                  <c:v>323745.754281764</c:v>
                </c:pt>
                <c:pt idx="44">
                  <c:v>390693.99370546127</c:v>
                </c:pt>
                <c:pt idx="45">
                  <c:v>471486.63634573895</c:v>
                </c:pt>
                <c:pt idx="46">
                  <c:v>568986.6029018281</c:v>
                </c:pt>
                <c:pt idx="47">
                  <c:v>686648.8450042998</c:v>
                </c:pt>
                <c:pt idx="48">
                  <c:v>828642.7728546825</c:v>
                </c:pt>
                <c:pt idx="49">
                  <c:v>999999.9999999959</c:v>
                </c:pt>
                <c:pt idx="50">
                  <c:v>1206792.6406393265</c:v>
                </c:pt>
                <c:pt idx="51">
                  <c:v>1456348.4775012385</c:v>
                </c:pt>
                <c:pt idx="52">
                  <c:v>1757510.6248547859</c:v>
                </c:pt>
                <c:pt idx="53">
                  <c:v>2120950.887920184</c:v>
                </c:pt>
                <c:pt idx="54">
                  <c:v>2559547.922699528</c:v>
                </c:pt>
              </c:numCache>
            </c:numRef>
          </c:xVal>
          <c:yVal>
            <c:numRef>
              <c:f>FreqRespOptoFlyback!$AD$2:$AD$56</c:f>
              <c:numCache>
                <c:ptCount val="55"/>
                <c:pt idx="0">
                  <c:v>88.50635973905442</c:v>
                </c:pt>
                <c:pt idx="1">
                  <c:v>88.20590504208306</c:v>
                </c:pt>
                <c:pt idx="2">
                  <c:v>87.84949348653495</c:v>
                </c:pt>
                <c:pt idx="3">
                  <c:v>87.42992846048543</c:v>
                </c:pt>
                <c:pt idx="4">
                  <c:v>86.94140100081137</c:v>
                </c:pt>
                <c:pt idx="5">
                  <c:v>86.38135614906292</c:v>
                </c:pt>
                <c:pt idx="6">
                  <c:v>85.75320393433888</c:v>
                </c:pt>
                <c:pt idx="7">
                  <c:v>85.06966269405704</c:v>
                </c:pt>
                <c:pt idx="8">
                  <c:v>84.35578444315613</c:v>
                </c:pt>
                <c:pt idx="9">
                  <c:v>83.64962740314107</c:v>
                </c:pt>
                <c:pt idx="10">
                  <c:v>82.99780513677233</c:v>
                </c:pt>
                <c:pt idx="11">
                  <c:v>82.4442300247412</c:v>
                </c:pt>
                <c:pt idx="12">
                  <c:v>82.01429444198784</c:v>
                </c:pt>
                <c:pt idx="13">
                  <c:v>81.70151906708243</c:v>
                </c:pt>
                <c:pt idx="14">
                  <c:v>81.46434044733753</c:v>
                </c:pt>
                <c:pt idx="15">
                  <c:v>81.23480117676016</c:v>
                </c:pt>
                <c:pt idx="16">
                  <c:v>80.93331984717828</c:v>
                </c:pt>
                <c:pt idx="17">
                  <c:v>80.4814093557776</c:v>
                </c:pt>
                <c:pt idx="18">
                  <c:v>79.80784703678212</c:v>
                </c:pt>
                <c:pt idx="19">
                  <c:v>78.84858600547857</c:v>
                </c:pt>
                <c:pt idx="20">
                  <c:v>77.54301378985966</c:v>
                </c:pt>
                <c:pt idx="21">
                  <c:v>75.8290195923383</c:v>
                </c:pt>
                <c:pt idx="22">
                  <c:v>73.63825454275336</c:v>
                </c:pt>
                <c:pt idx="23">
                  <c:v>70.89199460708247</c:v>
                </c:pt>
                <c:pt idx="24">
                  <c:v>67.49732770191594</c:v>
                </c:pt>
                <c:pt idx="25">
                  <c:v>63.34265653022575</c:v>
                </c:pt>
                <c:pt idx="26">
                  <c:v>58.29009821394582</c:v>
                </c:pt>
                <c:pt idx="27">
                  <c:v>52.1592763157003</c:v>
                </c:pt>
                <c:pt idx="28">
                  <c:v>44.69089828672147</c:v>
                </c:pt>
                <c:pt idx="29">
                  <c:v>35.46883568704737</c:v>
                </c:pt>
                <c:pt idx="30">
                  <c:v>23.774044750538003</c:v>
                </c:pt>
                <c:pt idx="31">
                  <c:v>8.401888652938128</c:v>
                </c:pt>
                <c:pt idx="32">
                  <c:v>-12.13070344032168</c:v>
                </c:pt>
                <c:pt idx="33">
                  <c:v>-37.6077620748902</c:v>
                </c:pt>
                <c:pt idx="34">
                  <c:v>-63.40908164112547</c:v>
                </c:pt>
                <c:pt idx="35">
                  <c:v>-84.51507174553124</c:v>
                </c:pt>
                <c:pt idx="36">
                  <c:v>-100.36968943240242</c:v>
                </c:pt>
                <c:pt idx="37">
                  <c:v>-112.54915994417537</c:v>
                </c:pt>
                <c:pt idx="38">
                  <c:v>-122.42591422675746</c:v>
                </c:pt>
                <c:pt idx="39">
                  <c:v>-130.79918042909298</c:v>
                </c:pt>
                <c:pt idx="40">
                  <c:v>-138.0709130050566</c:v>
                </c:pt>
                <c:pt idx="41">
                  <c:v>-144.4302256976627</c:v>
                </c:pt>
                <c:pt idx="42">
                  <c:v>-149.97270941356777</c:v>
                </c:pt>
                <c:pt idx="43">
                  <c:v>-154.76459431519737</c:v>
                </c:pt>
                <c:pt idx="44">
                  <c:v>-158.8701978769747</c:v>
                </c:pt>
                <c:pt idx="45">
                  <c:v>-162.35895345106476</c:v>
                </c:pt>
                <c:pt idx="46">
                  <c:v>-165.30359586443947</c:v>
                </c:pt>
                <c:pt idx="47">
                  <c:v>-167.77608489004564</c:v>
                </c:pt>
                <c:pt idx="48">
                  <c:v>-169.84412626292684</c:v>
                </c:pt>
                <c:pt idx="49">
                  <c:v>-171.56905325169106</c:v>
                </c:pt>
                <c:pt idx="50">
                  <c:v>-173.00493568118023</c:v>
                </c:pt>
                <c:pt idx="51">
                  <c:v>-174.19853804539065</c:v>
                </c:pt>
                <c:pt idx="52">
                  <c:v>-175.1897725787149</c:v>
                </c:pt>
                <c:pt idx="53">
                  <c:v>-176.01239148060804</c:v>
                </c:pt>
                <c:pt idx="54">
                  <c:v>-176.69475711961786</c:v>
                </c:pt>
              </c:numCache>
            </c:numRef>
          </c:yVal>
          <c:smooth val="1"/>
        </c:ser>
        <c:axId val="28702750"/>
        <c:axId val="56998159"/>
      </c:scatterChart>
      <c:valAx>
        <c:axId val="28702750"/>
        <c:scaling>
          <c:logBase val="10"/>
          <c:orientation val="minMax"/>
          <c:max val="1000000"/>
          <c:min val="100"/>
        </c:scaling>
        <c:axPos val="b"/>
        <c:title>
          <c:tx>
            <c:rich>
              <a:bodyPr vert="horz" rot="0" anchor="ctr"/>
              <a:lstStyle/>
              <a:p>
                <a:pPr algn="ctr">
                  <a:defRPr/>
                </a:pPr>
                <a:r>
                  <a:rPr lang="en-US" cap="none" sz="900" b="1" i="0" u="none" baseline="0">
                    <a:latin typeface="Arial"/>
                    <a:ea typeface="Arial"/>
                    <a:cs typeface="Arial"/>
                  </a:rPr>
                  <a:t>Frequency (Hz)</a:t>
                </a:r>
              </a:p>
            </c:rich>
          </c:tx>
          <c:layout/>
          <c:overlay val="0"/>
          <c:spPr>
            <a:noFill/>
            <a:ln>
              <a:noFill/>
            </a:ln>
          </c:spPr>
        </c:title>
        <c:majorGridlines/>
        <c:minorGridlines/>
        <c:delete val="0"/>
        <c:numFmt formatCode="0" sourceLinked="0"/>
        <c:majorTickMark val="out"/>
        <c:minorTickMark val="none"/>
        <c:tickLblPos val="nextTo"/>
        <c:txPr>
          <a:bodyPr/>
          <a:lstStyle/>
          <a:p>
            <a:pPr>
              <a:defRPr lang="en-US" cap="none" sz="825" b="0" i="0" u="none" baseline="0">
                <a:latin typeface="Arial"/>
                <a:ea typeface="Arial"/>
                <a:cs typeface="Arial"/>
              </a:defRPr>
            </a:pPr>
          </a:p>
        </c:txPr>
        <c:crossAx val="56998159"/>
        <c:crossesAt val="-400"/>
        <c:crossBetween val="midCat"/>
        <c:dispUnits/>
      </c:valAx>
      <c:valAx>
        <c:axId val="56998159"/>
        <c:scaling>
          <c:orientation val="minMax"/>
        </c:scaling>
        <c:axPos val="l"/>
        <c:title>
          <c:tx>
            <c:rich>
              <a:bodyPr vert="horz" rot="-5400000" anchor="ctr"/>
              <a:lstStyle/>
              <a:p>
                <a:pPr algn="ctr">
                  <a:defRPr/>
                </a:pPr>
                <a:r>
                  <a:rPr lang="en-US" cap="none" sz="1000" b="1" i="0" u="none" baseline="0">
                    <a:latin typeface="Arial"/>
                    <a:ea typeface="Arial"/>
                    <a:cs typeface="Arial"/>
                  </a:rPr>
                  <a:t>Phase (°)</a:t>
                </a:r>
              </a:p>
            </c:rich>
          </c:tx>
          <c:layout/>
          <c:overlay val="0"/>
          <c:spPr>
            <a:noFill/>
            <a:ln>
              <a:noFill/>
            </a:ln>
          </c:spPr>
        </c:title>
        <c:majorGridlines/>
        <c:delete val="0"/>
        <c:numFmt formatCode="0" sourceLinked="0"/>
        <c:majorTickMark val="out"/>
        <c:minorTickMark val="none"/>
        <c:tickLblPos val="nextTo"/>
        <c:spPr>
          <a:ln w="3175">
            <a:noFill/>
          </a:ln>
        </c:spPr>
        <c:txPr>
          <a:bodyPr/>
          <a:lstStyle/>
          <a:p>
            <a:pPr>
              <a:defRPr lang="en-US" cap="none" sz="800" b="0" i="0" u="none" baseline="0">
                <a:latin typeface="Arial"/>
                <a:ea typeface="Arial"/>
                <a:cs typeface="Arial"/>
              </a:defRPr>
            </a:pPr>
          </a:p>
        </c:txPr>
        <c:crossAx val="28702750"/>
        <c:crossesAt val="100"/>
        <c:crossBetween val="midCat"/>
        <c:dispUnits/>
        <c:minorUnit val="9"/>
      </c:valAx>
      <c:spPr>
        <a:noFill/>
        <a:ln w="12700">
          <a:solidFill>
            <a:srgbClr val="808080"/>
          </a:solidFill>
        </a:ln>
      </c:spPr>
    </c:plotArea>
    <c:legend>
      <c:legendPos val="b"/>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Magnitude vs Frequency, (dB)</a:t>
            </a:r>
          </a:p>
        </c:rich>
      </c:tx>
      <c:layout/>
      <c:spPr>
        <a:noFill/>
        <a:ln>
          <a:noFill/>
        </a:ln>
      </c:spPr>
    </c:title>
    <c:plotArea>
      <c:layout>
        <c:manualLayout>
          <c:xMode val="edge"/>
          <c:yMode val="edge"/>
          <c:x val="0.07225"/>
          <c:y val="0.07625"/>
          <c:w val="0.925"/>
          <c:h val="0.74275"/>
        </c:manualLayout>
      </c:layout>
      <c:scatterChart>
        <c:scatterStyle val="smoothMarker"/>
        <c:varyColors val="0"/>
        <c:ser>
          <c:idx val="0"/>
          <c:order val="0"/>
          <c:tx>
            <c:v>T_power_stage</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1"/>
            <c:spPr>
              <a:ln w="25400">
                <a:solidFill>
                  <a:srgbClr val="0000FF"/>
                </a:solidFill>
              </a:ln>
            </c:spPr>
            <c:marker>
              <c:symbol val="diamond"/>
              <c:size val="5"/>
              <c:spPr>
                <a:solidFill>
                  <a:srgbClr val="0000FF"/>
                </a:solidFill>
                <a:ln>
                  <a:solidFill>
                    <a:srgbClr val="0000FF"/>
                  </a:solidFill>
                </a:ln>
              </c:spPr>
            </c:marker>
          </c:dPt>
          <c:dPt>
            <c:idx val="34"/>
            <c:spPr>
              <a:ln w="25400">
                <a:solidFill>
                  <a:srgbClr val="0000FF"/>
                </a:solidFill>
              </a:ln>
            </c:spPr>
            <c:marker>
              <c:symbol val="diamond"/>
              <c:size val="5"/>
              <c:spPr>
                <a:solidFill>
                  <a:srgbClr val="0000FF"/>
                </a:solidFill>
                <a:ln>
                  <a:solidFill>
                    <a:srgbClr val="0000FF"/>
                  </a:solidFill>
                </a:ln>
              </c:spPr>
            </c:marker>
          </c:dPt>
          <c:dPt>
            <c:idx val="38"/>
            <c:spPr>
              <a:ln w="25400">
                <a:solidFill>
                  <a:srgbClr val="0000FF"/>
                </a:solidFill>
              </a:ln>
            </c:spPr>
            <c:marker>
              <c:symbol val="diamond"/>
              <c:size val="5"/>
              <c:spPr>
                <a:solidFill>
                  <a:srgbClr val="0000FF"/>
                </a:solidFill>
                <a:ln>
                  <a:solidFill>
                    <a:srgbClr val="0000FF"/>
                  </a:solidFill>
                </a:ln>
              </c:spPr>
            </c:marker>
          </c:dPt>
          <c:dLbls>
            <c:dLbl>
              <c:idx val="11"/>
              <c:tx>
                <c:rich>
                  <a:bodyPr vert="horz" rot="0" anchor="ctr"/>
                  <a:lstStyle/>
                  <a:p>
                    <a:pPr algn="ctr">
                      <a:defRPr/>
                    </a:pPr>
                    <a:r>
                      <a:rPr lang="en-US" cap="none" sz="1200" b="0" i="0" u="none" baseline="0">
                        <a:latin typeface="Arial"/>
                        <a:ea typeface="Arial"/>
                        <a:cs typeface="Arial"/>
                      </a:rPr>
                      <a:t>Fp</a:t>
                    </a:r>
                  </a:p>
                </c:rich>
              </c:tx>
              <c:numFmt formatCode="General" sourceLinked="1"/>
              <c:showLegendKey val="0"/>
              <c:showVal val="1"/>
              <c:showBubbleSize val="0"/>
              <c:showCatName val="0"/>
              <c:showSerName val="0"/>
              <c:showPercent val="0"/>
            </c:dLbl>
            <c:dLbl>
              <c:idx val="34"/>
              <c:tx>
                <c:rich>
                  <a:bodyPr vert="horz" rot="0" anchor="ctr"/>
                  <a:lstStyle/>
                  <a:p>
                    <a:pPr algn="ctr">
                      <a:defRPr/>
                    </a:pPr>
                    <a:r>
                      <a:rPr lang="en-US" cap="none" sz="1200" b="0" i="0" u="none" baseline="0">
                        <a:latin typeface="Arial"/>
                        <a:ea typeface="Arial"/>
                        <a:cs typeface="Arial"/>
                      </a:rPr>
                      <a:t>Fzesr</a:t>
                    </a:r>
                  </a:p>
                </c:rich>
              </c:tx>
              <c:numFmt formatCode="General" sourceLinked="1"/>
              <c:showLegendKey val="0"/>
              <c:showVal val="1"/>
              <c:showBubbleSize val="0"/>
              <c:showCatName val="0"/>
              <c:showSerName val="0"/>
              <c:showPercent val="0"/>
            </c:dLbl>
            <c:dLbl>
              <c:idx val="38"/>
              <c:tx>
                <c:rich>
                  <a:bodyPr vert="horz" rot="0" anchor="ctr"/>
                  <a:lstStyle/>
                  <a:p>
                    <a:pPr algn="ctr">
                      <a:defRPr/>
                    </a:pPr>
                    <a:r>
                      <a:rPr lang="en-US" cap="none" sz="1200" b="0" i="0" u="none" baseline="0">
                        <a:latin typeface="Arial"/>
                        <a:ea typeface="Arial"/>
                        <a:cs typeface="Arial"/>
                      </a:rPr>
                      <a:t>Fzrhp</a:t>
                    </a:r>
                  </a:p>
                </c:rich>
              </c:tx>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xVal>
            <c:numRef>
              <c:f>FreqRespOptoFlyback!$A$2:$A$56</c:f>
              <c:numCache>
                <c:ptCount val="55"/>
                <c:pt idx="0">
                  <c:v>100</c:v>
                </c:pt>
                <c:pt idx="1">
                  <c:v>120.67926406393289</c:v>
                </c:pt>
                <c:pt idx="2">
                  <c:v>145.63484775012444</c:v>
                </c:pt>
                <c:pt idx="3">
                  <c:v>175.7510624854791</c:v>
                </c:pt>
                <c:pt idx="4">
                  <c:v>212.09508879201903</c:v>
                </c:pt>
                <c:pt idx="5">
                  <c:v>255.95479226995357</c:v>
                </c:pt>
                <c:pt idx="6">
                  <c:v>308.88435964774783</c:v>
                </c:pt>
                <c:pt idx="7">
                  <c:v>372.7593720314938</c:v>
                </c:pt>
                <c:pt idx="8">
                  <c:v>449.8432668969444</c:v>
                </c:pt>
                <c:pt idx="9">
                  <c:v>542.867543932386</c:v>
                </c:pt>
                <c:pt idx="10">
                  <c:v>655.1285568595509</c:v>
                </c:pt>
                <c:pt idx="11">
                  <c:v>790.6043210907702</c:v>
                </c:pt>
                <c:pt idx="12">
                  <c:v>954.0954763499934</c:v>
                </c:pt>
                <c:pt idx="13">
                  <c:v>1151.3953993264458</c:v>
                </c:pt>
                <c:pt idx="14">
                  <c:v>1389.4954943731361</c:v>
                </c:pt>
                <c:pt idx="15">
                  <c:v>1676.8329368110067</c:v>
                </c:pt>
                <c:pt idx="16">
                  <c:v>2023.5896477251556</c:v>
                </c:pt>
                <c:pt idx="17">
                  <c:v>2442.05309454865</c:v>
                </c:pt>
                <c:pt idx="18">
                  <c:v>2947.0517025518097</c:v>
                </c:pt>
                <c:pt idx="19">
                  <c:v>3556.4803062231285</c:v>
                </c:pt>
                <c:pt idx="20">
                  <c:v>4291.934260128778</c:v>
                </c:pt>
                <c:pt idx="21">
                  <c:v>5179.474679231207</c:v>
                </c:pt>
                <c:pt idx="22">
                  <c:v>6250.55192527397</c:v>
                </c:pt>
                <c:pt idx="23">
                  <c:v>7543.120063354608</c:v>
                </c:pt>
                <c:pt idx="24">
                  <c:v>9102.981779915208</c:v>
                </c:pt>
                <c:pt idx="25">
                  <c:v>10985.411419875572</c:v>
                </c:pt>
                <c:pt idx="26">
                  <c:v>13257.113655901054</c:v>
                </c:pt>
                <c:pt idx="27">
                  <c:v>15998.587196060573</c:v>
                </c:pt>
                <c:pt idx="28">
                  <c:v>19306.977288832455</c:v>
                </c:pt>
                <c:pt idx="29">
                  <c:v>23299.51810515372</c:v>
                </c:pt>
                <c:pt idx="30">
                  <c:v>28117.68697974225</c:v>
                </c:pt>
                <c:pt idx="31">
                  <c:v>33932.21771895323</c:v>
                </c:pt>
                <c:pt idx="32">
                  <c:v>40949.15062380419</c:v>
                </c:pt>
                <c:pt idx="33">
                  <c:v>49417.13361323828</c:v>
                </c:pt>
                <c:pt idx="34">
                  <c:v>59636.23316594637</c:v>
                </c:pt>
                <c:pt idx="35">
                  <c:v>71968.56730011514</c:v>
                </c:pt>
                <c:pt idx="36">
                  <c:v>86851.13737513521</c:v>
                </c:pt>
                <c:pt idx="37">
                  <c:v>104811.3134154683</c:v>
                </c:pt>
                <c:pt idx="38">
                  <c:v>126485.52168552957</c:v>
                </c:pt>
                <c:pt idx="39">
                  <c:v>152641.79671752302</c:v>
                </c:pt>
                <c:pt idx="40">
                  <c:v>184206.99693267164</c:v>
                </c:pt>
                <c:pt idx="41">
                  <c:v>222299.6482526191</c:v>
                </c:pt>
                <c:pt idx="42">
                  <c:v>268269.5795279722</c:v>
                </c:pt>
                <c:pt idx="43">
                  <c:v>323745.754281764</c:v>
                </c:pt>
                <c:pt idx="44">
                  <c:v>390693.99370546127</c:v>
                </c:pt>
                <c:pt idx="45">
                  <c:v>471486.63634573895</c:v>
                </c:pt>
                <c:pt idx="46">
                  <c:v>568986.6029018281</c:v>
                </c:pt>
                <c:pt idx="47">
                  <c:v>686648.8450042998</c:v>
                </c:pt>
                <c:pt idx="48">
                  <c:v>828642.7728546825</c:v>
                </c:pt>
                <c:pt idx="49">
                  <c:v>999999.9999999959</c:v>
                </c:pt>
                <c:pt idx="50">
                  <c:v>1206792.6406393265</c:v>
                </c:pt>
                <c:pt idx="51">
                  <c:v>1456348.4775012385</c:v>
                </c:pt>
                <c:pt idx="52">
                  <c:v>1757510.6248547859</c:v>
                </c:pt>
                <c:pt idx="53">
                  <c:v>2120950.887920184</c:v>
                </c:pt>
                <c:pt idx="54">
                  <c:v>2559547.922699528</c:v>
                </c:pt>
              </c:numCache>
            </c:numRef>
          </c:xVal>
          <c:yVal>
            <c:numRef>
              <c:f>FreqRespOptoFlyback!$L$2:$L$56</c:f>
              <c:numCache>
                <c:ptCount val="55"/>
                <c:pt idx="0">
                  <c:v>32.36966354974754</c:v>
                </c:pt>
                <c:pt idx="1">
                  <c:v>32.340611964165575</c:v>
                </c:pt>
                <c:pt idx="2">
                  <c:v>32.298647707571334</c:v>
                </c:pt>
                <c:pt idx="3">
                  <c:v>32.238250174369384</c:v>
                </c:pt>
                <c:pt idx="4">
                  <c:v>32.151767627780806</c:v>
                </c:pt>
                <c:pt idx="5">
                  <c:v>32.02882485276565</c:v>
                </c:pt>
                <c:pt idx="6">
                  <c:v>31.85578847764129</c:v>
                </c:pt>
                <c:pt idx="7">
                  <c:v>31.61552635068725</c:v>
                </c:pt>
                <c:pt idx="8">
                  <c:v>31.287833011413785</c:v>
                </c:pt>
                <c:pt idx="9">
                  <c:v>30.85094607200818</c:v>
                </c:pt>
                <c:pt idx="10">
                  <c:v>30.284371937637392</c:v>
                </c:pt>
                <c:pt idx="11">
                  <c:v>29.572645750230755</c:v>
                </c:pt>
                <c:pt idx="12">
                  <c:v>28.708864036553678</c:v>
                </c:pt>
                <c:pt idx="13">
                  <c:v>27.696475565334854</c:v>
                </c:pt>
                <c:pt idx="14">
                  <c:v>26.54844850335257</c:v>
                </c:pt>
                <c:pt idx="15">
                  <c:v>25.284250254883982</c:v>
                </c:pt>
                <c:pt idx="16">
                  <c:v>23.92605085994629</c:v>
                </c:pt>
                <c:pt idx="17">
                  <c:v>22.49553781310494</c:v>
                </c:pt>
                <c:pt idx="18">
                  <c:v>21.012017760717214</c:v>
                </c:pt>
                <c:pt idx="19">
                  <c:v>19.49177207749877</c:v>
                </c:pt>
                <c:pt idx="20">
                  <c:v>17.94829470018816</c:v>
                </c:pt>
                <c:pt idx="21">
                  <c:v>16.393027884038435</c:v>
                </c:pt>
                <c:pt idx="22">
                  <c:v>14.836341772601973</c:v>
                </c:pt>
                <c:pt idx="23">
                  <c:v>13.288644632383258</c:v>
                </c:pt>
                <c:pt idx="24">
                  <c:v>11.761609392886044</c:v>
                </c:pt>
                <c:pt idx="25">
                  <c:v>10.269544936147057</c:v>
                </c:pt>
                <c:pt idx="26">
                  <c:v>8.830905506087701</c:v>
                </c:pt>
                <c:pt idx="27">
                  <c:v>7.4697297512665255</c:v>
                </c:pt>
                <c:pt idx="28">
                  <c:v>6.216136277761393</c:v>
                </c:pt>
                <c:pt idx="29">
                  <c:v>5.102942260230223</c:v>
                </c:pt>
                <c:pt idx="30">
                  <c:v>4.149214621031816</c:v>
                </c:pt>
                <c:pt idx="31">
                  <c:v>3.304864868005542</c:v>
                </c:pt>
                <c:pt idx="32">
                  <c:v>2.312015446399299</c:v>
                </c:pt>
                <c:pt idx="33">
                  <c:v>0.585848601448995</c:v>
                </c:pt>
                <c:pt idx="34">
                  <c:v>-2.3070724166267715</c:v>
                </c:pt>
                <c:pt idx="35">
                  <c:v>-5.962879576070146</c:v>
                </c:pt>
                <c:pt idx="36">
                  <c:v>-9.720536096736007</c:v>
                </c:pt>
                <c:pt idx="37">
                  <c:v>-13.244102963389706</c:v>
                </c:pt>
                <c:pt idx="38">
                  <c:v>-16.442436549732264</c:v>
                </c:pt>
                <c:pt idx="39">
                  <c:v>-19.320747090734656</c:v>
                </c:pt>
                <c:pt idx="40">
                  <c:v>-21.916074803129714</c:v>
                </c:pt>
                <c:pt idx="41">
                  <c:v>-24.274723303071532</c:v>
                </c:pt>
                <c:pt idx="42">
                  <c:v>-26.443413488124605</c:v>
                </c:pt>
                <c:pt idx="43">
                  <c:v>-28.464858929838094</c:v>
                </c:pt>
                <c:pt idx="44">
                  <c:v>-30.375478485022192</c:v>
                </c:pt>
                <c:pt idx="45">
                  <c:v>-32.204656667945756</c:v>
                </c:pt>
                <c:pt idx="46">
                  <c:v>-33.975094675506966</c:v>
                </c:pt>
                <c:pt idx="47">
                  <c:v>-35.70375819740394</c:v>
                </c:pt>
                <c:pt idx="48">
                  <c:v>-37.40301808838112</c:v>
                </c:pt>
                <c:pt idx="49">
                  <c:v>-39.0817350010132</c:v>
                </c:pt>
                <c:pt idx="50">
                  <c:v>-40.74617493228805</c:v>
                </c:pt>
                <c:pt idx="51">
                  <c:v>-42.40072930184017</c:v>
                </c:pt>
                <c:pt idx="52">
                  <c:v>-44.04845643813122</c:v>
                </c:pt>
                <c:pt idx="53">
                  <c:v>-45.69147694899291</c:v>
                </c:pt>
                <c:pt idx="54">
                  <c:v>-47.33125678108399</c:v>
                </c:pt>
              </c:numCache>
            </c:numRef>
          </c:yVal>
          <c:smooth val="1"/>
        </c:ser>
        <c:ser>
          <c:idx val="1"/>
          <c:order val="1"/>
          <c:tx>
            <c:v>T_compensation</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FreqRespOptoFlyback!$A$2:$A$56</c:f>
              <c:numCache>
                <c:ptCount val="55"/>
                <c:pt idx="0">
                  <c:v>100</c:v>
                </c:pt>
                <c:pt idx="1">
                  <c:v>120.67926406393289</c:v>
                </c:pt>
                <c:pt idx="2">
                  <c:v>145.63484775012444</c:v>
                </c:pt>
                <c:pt idx="3">
                  <c:v>175.7510624854791</c:v>
                </c:pt>
                <c:pt idx="4">
                  <c:v>212.09508879201903</c:v>
                </c:pt>
                <c:pt idx="5">
                  <c:v>255.95479226995357</c:v>
                </c:pt>
                <c:pt idx="6">
                  <c:v>308.88435964774783</c:v>
                </c:pt>
                <c:pt idx="7">
                  <c:v>372.7593720314938</c:v>
                </c:pt>
                <c:pt idx="8">
                  <c:v>449.8432668969444</c:v>
                </c:pt>
                <c:pt idx="9">
                  <c:v>542.867543932386</c:v>
                </c:pt>
                <c:pt idx="10">
                  <c:v>655.1285568595509</c:v>
                </c:pt>
                <c:pt idx="11">
                  <c:v>790.6043210907702</c:v>
                </c:pt>
                <c:pt idx="12">
                  <c:v>954.0954763499934</c:v>
                </c:pt>
                <c:pt idx="13">
                  <c:v>1151.3953993264458</c:v>
                </c:pt>
                <c:pt idx="14">
                  <c:v>1389.4954943731361</c:v>
                </c:pt>
                <c:pt idx="15">
                  <c:v>1676.8329368110067</c:v>
                </c:pt>
                <c:pt idx="16">
                  <c:v>2023.5896477251556</c:v>
                </c:pt>
                <c:pt idx="17">
                  <c:v>2442.05309454865</c:v>
                </c:pt>
                <c:pt idx="18">
                  <c:v>2947.0517025518097</c:v>
                </c:pt>
                <c:pt idx="19">
                  <c:v>3556.4803062231285</c:v>
                </c:pt>
                <c:pt idx="20">
                  <c:v>4291.934260128778</c:v>
                </c:pt>
                <c:pt idx="21">
                  <c:v>5179.474679231207</c:v>
                </c:pt>
                <c:pt idx="22">
                  <c:v>6250.55192527397</c:v>
                </c:pt>
                <c:pt idx="23">
                  <c:v>7543.120063354608</c:v>
                </c:pt>
                <c:pt idx="24">
                  <c:v>9102.981779915208</c:v>
                </c:pt>
                <c:pt idx="25">
                  <c:v>10985.411419875572</c:v>
                </c:pt>
                <c:pt idx="26">
                  <c:v>13257.113655901054</c:v>
                </c:pt>
                <c:pt idx="27">
                  <c:v>15998.587196060573</c:v>
                </c:pt>
                <c:pt idx="28">
                  <c:v>19306.977288832455</c:v>
                </c:pt>
                <c:pt idx="29">
                  <c:v>23299.51810515372</c:v>
                </c:pt>
                <c:pt idx="30">
                  <c:v>28117.68697974225</c:v>
                </c:pt>
                <c:pt idx="31">
                  <c:v>33932.21771895323</c:v>
                </c:pt>
                <c:pt idx="32">
                  <c:v>40949.15062380419</c:v>
                </c:pt>
                <c:pt idx="33">
                  <c:v>49417.13361323828</c:v>
                </c:pt>
                <c:pt idx="34">
                  <c:v>59636.23316594637</c:v>
                </c:pt>
                <c:pt idx="35">
                  <c:v>71968.56730011514</c:v>
                </c:pt>
                <c:pt idx="36">
                  <c:v>86851.13737513521</c:v>
                </c:pt>
                <c:pt idx="37">
                  <c:v>104811.3134154683</c:v>
                </c:pt>
                <c:pt idx="38">
                  <c:v>126485.52168552957</c:v>
                </c:pt>
                <c:pt idx="39">
                  <c:v>152641.79671752302</c:v>
                </c:pt>
                <c:pt idx="40">
                  <c:v>184206.99693267164</c:v>
                </c:pt>
                <c:pt idx="41">
                  <c:v>222299.6482526191</c:v>
                </c:pt>
                <c:pt idx="42">
                  <c:v>268269.5795279722</c:v>
                </c:pt>
                <c:pt idx="43">
                  <c:v>323745.754281764</c:v>
                </c:pt>
                <c:pt idx="44">
                  <c:v>390693.99370546127</c:v>
                </c:pt>
                <c:pt idx="45">
                  <c:v>471486.63634573895</c:v>
                </c:pt>
                <c:pt idx="46">
                  <c:v>568986.6029018281</c:v>
                </c:pt>
                <c:pt idx="47">
                  <c:v>686648.8450042998</c:v>
                </c:pt>
                <c:pt idx="48">
                  <c:v>828642.7728546825</c:v>
                </c:pt>
                <c:pt idx="49">
                  <c:v>999999.9999999959</c:v>
                </c:pt>
                <c:pt idx="50">
                  <c:v>1206792.6406393265</c:v>
                </c:pt>
                <c:pt idx="51">
                  <c:v>1456348.4775012385</c:v>
                </c:pt>
                <c:pt idx="52">
                  <c:v>1757510.6248547859</c:v>
                </c:pt>
                <c:pt idx="53">
                  <c:v>2120950.887920184</c:v>
                </c:pt>
                <c:pt idx="54">
                  <c:v>2559547.922699528</c:v>
                </c:pt>
              </c:numCache>
            </c:numRef>
          </c:xVal>
          <c:yVal>
            <c:numRef>
              <c:f>FreqRespOptoFlyback!$P$2:$P$56</c:f>
              <c:numCache>
                <c:ptCount val="55"/>
                <c:pt idx="0">
                  <c:v>10.621120848135853</c:v>
                </c:pt>
                <c:pt idx="1">
                  <c:v>8.996520794298592</c:v>
                </c:pt>
                <c:pt idx="2">
                  <c:v>7.375568995375987</c:v>
                </c:pt>
                <c:pt idx="3">
                  <c:v>5.759900691324388</c:v>
                </c:pt>
                <c:pt idx="4">
                  <c:v>4.151864797774946</c:v>
                </c:pt>
                <c:pt idx="5">
                  <c:v>2.5548144243528084</c:v>
                </c:pt>
                <c:pt idx="6">
                  <c:v>0.9734932206679408</c:v>
                </c:pt>
                <c:pt idx="7">
                  <c:v>-0.5854747334490709</c:v>
                </c:pt>
                <c:pt idx="8">
                  <c:v>-2.1130110708617007</c:v>
                </c:pt>
                <c:pt idx="9">
                  <c:v>-3.5970030617221447</c:v>
                </c:pt>
                <c:pt idx="10">
                  <c:v>-5.021895858989146</c:v>
                </c:pt>
                <c:pt idx="11">
                  <c:v>-6.368771221899988</c:v>
                </c:pt>
                <c:pt idx="12">
                  <c:v>-7.616334776348254</c:v>
                </c:pt>
                <c:pt idx="13">
                  <c:v>-8.743166961420625</c:v>
                </c:pt>
                <c:pt idx="14">
                  <c:v>-9.731174146207422</c:v>
                </c:pt>
                <c:pt idx="15">
                  <c:v>-10.569421311640344</c:v>
                </c:pt>
                <c:pt idx="16">
                  <c:v>-11.25688969464298</c:v>
                </c:pt>
                <c:pt idx="17">
                  <c:v>-11.802870544474938</c:v>
                </c:pt>
                <c:pt idx="18">
                  <c:v>-12.224823283238756</c:v>
                </c:pt>
                <c:pt idx="19">
                  <c:v>-12.54478595364088</c:v>
                </c:pt>
                <c:pt idx="20">
                  <c:v>-12.785865108729983</c:v>
                </c:pt>
                <c:pt idx="21">
                  <c:v>-12.969843857264774</c:v>
                </c:pt>
                <c:pt idx="22">
                  <c:v>-13.116162102247692</c:v>
                </c:pt>
                <c:pt idx="23">
                  <c:v>-13.242002015755734</c:v>
                </c:pt>
                <c:pt idx="24">
                  <c:v>-13.363063123760815</c:v>
                </c:pt>
                <c:pt idx="25">
                  <c:v>-13.494672130547938</c:v>
                </c:pt>
                <c:pt idx="26">
                  <c:v>-13.652964996554724</c:v>
                </c:pt>
                <c:pt idx="27">
                  <c:v>-13.85590635602396</c:v>
                </c:pt>
                <c:pt idx="28">
                  <c:v>-14.123853509120302</c:v>
                </c:pt>
                <c:pt idx="29">
                  <c:v>-14.47927564529457</c:v>
                </c:pt>
                <c:pt idx="30">
                  <c:v>-14.945232710016878</c:v>
                </c:pt>
                <c:pt idx="31">
                  <c:v>-15.542495017989385</c:v>
                </c:pt>
                <c:pt idx="32">
                  <c:v>-16.28584116253532</c:v>
                </c:pt>
                <c:pt idx="33">
                  <c:v>-17.180831020421117</c:v>
                </c:pt>
                <c:pt idx="34">
                  <c:v>-18.222542796469984</c:v>
                </c:pt>
                <c:pt idx="35">
                  <c:v>-19.3969466300187</c:v>
                </c:pt>
                <c:pt idx="36">
                  <c:v>-20.68424828794334</c:v>
                </c:pt>
                <c:pt idx="37">
                  <c:v>-22.06272624811003</c:v>
                </c:pt>
                <c:pt idx="38">
                  <c:v>-23.511784575572623</c:v>
                </c:pt>
                <c:pt idx="39">
                  <c:v>-25.013706746808175</c:v>
                </c:pt>
                <c:pt idx="40">
                  <c:v>-26.554251628437854</c:v>
                </c:pt>
                <c:pt idx="41">
                  <c:v>-28.122504587873518</c:v>
                </c:pt>
                <c:pt idx="42">
                  <c:v>-29.71037611951763</c:v>
                </c:pt>
                <c:pt idx="43">
                  <c:v>-31.312009592339045</c:v>
                </c:pt>
                <c:pt idx="44">
                  <c:v>-32.92323367680328</c:v>
                </c:pt>
                <c:pt idx="45">
                  <c:v>-34.54111090570791</c:v>
                </c:pt>
                <c:pt idx="46">
                  <c:v>-36.163588883462666</c:v>
                </c:pt>
                <c:pt idx="47">
                  <c:v>-37.789241364498366</c:v>
                </c:pt>
                <c:pt idx="48">
                  <c:v>-39.41708092334145</c:v>
                </c:pt>
                <c:pt idx="49">
                  <c:v>-41.04642569758053</c:v>
                </c:pt>
                <c:pt idx="50">
                  <c:v>-42.67680566288545</c:v>
                </c:pt>
                <c:pt idx="51">
                  <c:v>-44.307897214179754</c:v>
                </c:pt>
                <c:pt idx="52">
                  <c:v>-45.93947774025672</c:v>
                </c:pt>
                <c:pt idx="53">
                  <c:v>-47.57139419260232</c:v>
                </c:pt>
                <c:pt idx="54">
                  <c:v>-49.2035413896228</c:v>
                </c:pt>
              </c:numCache>
            </c:numRef>
          </c:yVal>
          <c:smooth val="1"/>
        </c:ser>
        <c:ser>
          <c:idx val="2"/>
          <c:order val="2"/>
          <c:tx>
            <c:v>T_closed_loop</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5"/>
            <c:spPr>
              <a:ln w="25400">
                <a:solidFill>
                  <a:srgbClr val="FF00FF"/>
                </a:solidFill>
              </a:ln>
            </c:spPr>
            <c:marker>
              <c:symbol val="circle"/>
              <c:size val="5"/>
              <c:spPr>
                <a:solidFill>
                  <a:srgbClr val="FF00FF"/>
                </a:solidFill>
                <a:ln>
                  <a:solidFill>
                    <a:srgbClr val="FF00FF"/>
                  </a:solidFill>
                </a:ln>
              </c:spPr>
            </c:marker>
          </c:dPt>
          <c:dPt>
            <c:idx val="23"/>
            <c:spPr>
              <a:ln w="25400">
                <a:solidFill>
                  <a:srgbClr val="FF00FF"/>
                </a:solidFill>
              </a:ln>
            </c:spPr>
            <c:marker>
              <c:symbol val="circle"/>
              <c:size val="5"/>
              <c:spPr>
                <a:solidFill>
                  <a:srgbClr val="FF00FF"/>
                </a:solidFill>
                <a:ln>
                  <a:solidFill>
                    <a:srgbClr val="FF00FF"/>
                  </a:solidFill>
                </a:ln>
              </c:spPr>
            </c:marker>
          </c:dPt>
          <c:dPt>
            <c:idx val="32"/>
            <c:spPr>
              <a:ln w="25400">
                <a:solidFill>
                  <a:srgbClr val="FF00FF"/>
                </a:solidFill>
              </a:ln>
            </c:spPr>
            <c:marker>
              <c:symbol val="circle"/>
              <c:size val="5"/>
              <c:spPr>
                <a:solidFill>
                  <a:srgbClr val="FF00FF"/>
                </a:solidFill>
                <a:ln>
                  <a:solidFill>
                    <a:srgbClr val="FF00FF"/>
                  </a:solidFill>
                </a:ln>
              </c:spPr>
            </c:marker>
          </c:dPt>
          <c:dLbls>
            <c:dLbl>
              <c:idx val="15"/>
              <c:tx>
                <c:rich>
                  <a:bodyPr vert="horz" rot="0" anchor="ctr"/>
                  <a:lstStyle/>
                  <a:p>
                    <a:pPr algn="ctr">
                      <a:defRPr/>
                    </a:pPr>
                    <a:r>
                      <a:rPr lang="en-US" cap="none" sz="1200" b="0" i="0" u="none" baseline="0">
                        <a:latin typeface="Arial"/>
                        <a:ea typeface="Arial"/>
                        <a:cs typeface="Arial"/>
                      </a:rPr>
                      <a:t>Fcz</a:t>
                    </a:r>
                  </a:p>
                </c:rich>
              </c:tx>
              <c:numFmt formatCode="General" sourceLinked="1"/>
              <c:showLegendKey val="0"/>
              <c:showVal val="1"/>
              <c:showBubbleSize val="0"/>
              <c:showCatName val="0"/>
              <c:showSerName val="0"/>
              <c:showPercent val="0"/>
            </c:dLbl>
            <c:dLbl>
              <c:idx val="23"/>
              <c:tx>
                <c:rich>
                  <a:bodyPr vert="horz" rot="0" anchor="ctr"/>
                  <a:lstStyle/>
                  <a:p>
                    <a:pPr algn="ctr">
                      <a:defRPr/>
                    </a:pPr>
                    <a:r>
                      <a:rPr lang="en-US" cap="none" sz="1200" b="0" i="0" u="none" baseline="0">
                        <a:latin typeface="Arial"/>
                        <a:ea typeface="Arial"/>
                        <a:cs typeface="Arial"/>
                      </a:rPr>
                      <a:t>Fcross</a:t>
                    </a:r>
                  </a:p>
                </c:rich>
              </c:tx>
              <c:numFmt formatCode="General" sourceLinked="1"/>
              <c:showLegendKey val="0"/>
              <c:showVal val="1"/>
              <c:showBubbleSize val="0"/>
              <c:showCatName val="0"/>
              <c:showSerName val="0"/>
              <c:showPercent val="0"/>
            </c:dLbl>
            <c:dLbl>
              <c:idx val="32"/>
              <c:tx>
                <c:rich>
                  <a:bodyPr vert="horz" rot="0" anchor="ctr"/>
                  <a:lstStyle/>
                  <a:p>
                    <a:pPr algn="ctr">
                      <a:defRPr/>
                    </a:pPr>
                    <a:r>
                      <a:rPr lang="en-US" cap="none" sz="1200" b="0" i="0" u="none" baseline="0">
                        <a:latin typeface="Arial"/>
                        <a:ea typeface="Arial"/>
                        <a:cs typeface="Arial"/>
                      </a:rPr>
                      <a:t>Fcp</a:t>
                    </a:r>
                  </a:p>
                </c:rich>
              </c:tx>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xVal>
            <c:numRef>
              <c:f>FreqRespOptoFlyback!$A$2:$A$56</c:f>
              <c:numCache>
                <c:ptCount val="55"/>
                <c:pt idx="0">
                  <c:v>100</c:v>
                </c:pt>
                <c:pt idx="1">
                  <c:v>120.67926406393289</c:v>
                </c:pt>
                <c:pt idx="2">
                  <c:v>145.63484775012444</c:v>
                </c:pt>
                <c:pt idx="3">
                  <c:v>175.7510624854791</c:v>
                </c:pt>
                <c:pt idx="4">
                  <c:v>212.09508879201903</c:v>
                </c:pt>
                <c:pt idx="5">
                  <c:v>255.95479226995357</c:v>
                </c:pt>
                <c:pt idx="6">
                  <c:v>308.88435964774783</c:v>
                </c:pt>
                <c:pt idx="7">
                  <c:v>372.7593720314938</c:v>
                </c:pt>
                <c:pt idx="8">
                  <c:v>449.8432668969444</c:v>
                </c:pt>
                <c:pt idx="9">
                  <c:v>542.867543932386</c:v>
                </c:pt>
                <c:pt idx="10">
                  <c:v>655.1285568595509</c:v>
                </c:pt>
                <c:pt idx="11">
                  <c:v>790.6043210907702</c:v>
                </c:pt>
                <c:pt idx="12">
                  <c:v>954.0954763499934</c:v>
                </c:pt>
                <c:pt idx="13">
                  <c:v>1151.3953993264458</c:v>
                </c:pt>
                <c:pt idx="14">
                  <c:v>1389.4954943731361</c:v>
                </c:pt>
                <c:pt idx="15">
                  <c:v>1676.8329368110067</c:v>
                </c:pt>
                <c:pt idx="16">
                  <c:v>2023.5896477251556</c:v>
                </c:pt>
                <c:pt idx="17">
                  <c:v>2442.05309454865</c:v>
                </c:pt>
                <c:pt idx="18">
                  <c:v>2947.0517025518097</c:v>
                </c:pt>
                <c:pt idx="19">
                  <c:v>3556.4803062231285</c:v>
                </c:pt>
                <c:pt idx="20">
                  <c:v>4291.934260128778</c:v>
                </c:pt>
                <c:pt idx="21">
                  <c:v>5179.474679231207</c:v>
                </c:pt>
                <c:pt idx="22">
                  <c:v>6250.55192527397</c:v>
                </c:pt>
                <c:pt idx="23">
                  <c:v>7543.120063354608</c:v>
                </c:pt>
                <c:pt idx="24">
                  <c:v>9102.981779915208</c:v>
                </c:pt>
                <c:pt idx="25">
                  <c:v>10985.411419875572</c:v>
                </c:pt>
                <c:pt idx="26">
                  <c:v>13257.113655901054</c:v>
                </c:pt>
                <c:pt idx="27">
                  <c:v>15998.587196060573</c:v>
                </c:pt>
                <c:pt idx="28">
                  <c:v>19306.977288832455</c:v>
                </c:pt>
                <c:pt idx="29">
                  <c:v>23299.51810515372</c:v>
                </c:pt>
                <c:pt idx="30">
                  <c:v>28117.68697974225</c:v>
                </c:pt>
                <c:pt idx="31">
                  <c:v>33932.21771895323</c:v>
                </c:pt>
                <c:pt idx="32">
                  <c:v>40949.15062380419</c:v>
                </c:pt>
                <c:pt idx="33">
                  <c:v>49417.13361323828</c:v>
                </c:pt>
                <c:pt idx="34">
                  <c:v>59636.23316594637</c:v>
                </c:pt>
                <c:pt idx="35">
                  <c:v>71968.56730011514</c:v>
                </c:pt>
                <c:pt idx="36">
                  <c:v>86851.13737513521</c:v>
                </c:pt>
                <c:pt idx="37">
                  <c:v>104811.3134154683</c:v>
                </c:pt>
                <c:pt idx="38">
                  <c:v>126485.52168552957</c:v>
                </c:pt>
                <c:pt idx="39">
                  <c:v>152641.79671752302</c:v>
                </c:pt>
                <c:pt idx="40">
                  <c:v>184206.99693267164</c:v>
                </c:pt>
                <c:pt idx="41">
                  <c:v>222299.6482526191</c:v>
                </c:pt>
                <c:pt idx="42">
                  <c:v>268269.5795279722</c:v>
                </c:pt>
                <c:pt idx="43">
                  <c:v>323745.754281764</c:v>
                </c:pt>
                <c:pt idx="44">
                  <c:v>390693.99370546127</c:v>
                </c:pt>
                <c:pt idx="45">
                  <c:v>471486.63634573895</c:v>
                </c:pt>
                <c:pt idx="46">
                  <c:v>568986.6029018281</c:v>
                </c:pt>
                <c:pt idx="47">
                  <c:v>686648.8450042998</c:v>
                </c:pt>
                <c:pt idx="48">
                  <c:v>828642.7728546825</c:v>
                </c:pt>
                <c:pt idx="49">
                  <c:v>999999.9999999959</c:v>
                </c:pt>
                <c:pt idx="50">
                  <c:v>1206792.6406393265</c:v>
                </c:pt>
                <c:pt idx="51">
                  <c:v>1456348.4775012385</c:v>
                </c:pt>
                <c:pt idx="52">
                  <c:v>1757510.6248547859</c:v>
                </c:pt>
                <c:pt idx="53">
                  <c:v>2120950.887920184</c:v>
                </c:pt>
                <c:pt idx="54">
                  <c:v>2559547.922699528</c:v>
                </c:pt>
              </c:numCache>
            </c:numRef>
          </c:xVal>
          <c:yVal>
            <c:numRef>
              <c:f>FreqRespOptoFlyback!$T$2:$T$56</c:f>
              <c:numCache>
                <c:ptCount val="55"/>
                <c:pt idx="0">
                  <c:v>42.990784397883395</c:v>
                </c:pt>
                <c:pt idx="1">
                  <c:v>41.33713275846417</c:v>
                </c:pt>
                <c:pt idx="2">
                  <c:v>39.67421670294732</c:v>
                </c:pt>
                <c:pt idx="3">
                  <c:v>37.998150865693766</c:v>
                </c:pt>
                <c:pt idx="4">
                  <c:v>36.303632425555755</c:v>
                </c:pt>
                <c:pt idx="5">
                  <c:v>34.58363927711846</c:v>
                </c:pt>
                <c:pt idx="6">
                  <c:v>32.82928169830923</c:v>
                </c:pt>
                <c:pt idx="7">
                  <c:v>31.030051617238183</c:v>
                </c:pt>
                <c:pt idx="8">
                  <c:v>29.174821940552082</c:v>
                </c:pt>
                <c:pt idx="9">
                  <c:v>27.253943010286036</c:v>
                </c:pt>
                <c:pt idx="10">
                  <c:v>25.26247607864824</c:v>
                </c:pt>
                <c:pt idx="11">
                  <c:v>23.20387452833077</c:v>
                </c:pt>
                <c:pt idx="12">
                  <c:v>21.092529260205424</c:v>
                </c:pt>
                <c:pt idx="13">
                  <c:v>18.953308603914227</c:v>
                </c:pt>
                <c:pt idx="14">
                  <c:v>16.81727435714515</c:v>
                </c:pt>
                <c:pt idx="15">
                  <c:v>14.714828943243642</c:v>
                </c:pt>
                <c:pt idx="16">
                  <c:v>12.66916116530331</c:v>
                </c:pt>
                <c:pt idx="17">
                  <c:v>10.69266726863</c:v>
                </c:pt>
                <c:pt idx="18">
                  <c:v>8.787194477478456</c:v>
                </c:pt>
                <c:pt idx="19">
                  <c:v>6.946986123857891</c:v>
                </c:pt>
                <c:pt idx="20">
                  <c:v>5.162429591458178</c:v>
                </c:pt>
                <c:pt idx="21">
                  <c:v>3.4231840267736624</c:v>
                </c:pt>
                <c:pt idx="22">
                  <c:v>1.7201796703542815</c:v>
                </c:pt>
                <c:pt idx="23">
                  <c:v>0.04664261662752381</c:v>
                </c:pt>
                <c:pt idx="24">
                  <c:v>-1.6014537308747727</c:v>
                </c:pt>
                <c:pt idx="25">
                  <c:v>-3.2251271944008812</c:v>
                </c:pt>
                <c:pt idx="26">
                  <c:v>-4.822059490467025</c:v>
                </c:pt>
                <c:pt idx="27">
                  <c:v>-6.386176604757434</c:v>
                </c:pt>
                <c:pt idx="28">
                  <c:v>-7.907717231358911</c:v>
                </c:pt>
                <c:pt idx="29">
                  <c:v>-9.376333385064347</c:v>
                </c:pt>
                <c:pt idx="30">
                  <c:v>-10.796018088985063</c:v>
                </c:pt>
                <c:pt idx="31">
                  <c:v>-12.237630149983843</c:v>
                </c:pt>
                <c:pt idx="32">
                  <c:v>-13.973825716136021</c:v>
                </c:pt>
                <c:pt idx="33">
                  <c:v>-16.594982418972123</c:v>
                </c:pt>
                <c:pt idx="34">
                  <c:v>-20.529615213096758</c:v>
                </c:pt>
                <c:pt idx="35">
                  <c:v>-25.359826206088847</c:v>
                </c:pt>
                <c:pt idx="36">
                  <c:v>-30.40478438467935</c:v>
                </c:pt>
                <c:pt idx="37">
                  <c:v>-35.30682921149974</c:v>
                </c:pt>
                <c:pt idx="38">
                  <c:v>-39.95422112530488</c:v>
                </c:pt>
                <c:pt idx="39">
                  <c:v>-44.33445383754283</c:v>
                </c:pt>
                <c:pt idx="40">
                  <c:v>-48.470326431567564</c:v>
                </c:pt>
                <c:pt idx="41">
                  <c:v>-52.397227890945054</c:v>
                </c:pt>
                <c:pt idx="42">
                  <c:v>-56.15378960764223</c:v>
                </c:pt>
                <c:pt idx="43">
                  <c:v>-59.77686852217714</c:v>
                </c:pt>
                <c:pt idx="44">
                  <c:v>-63.29871216182548</c:v>
                </c:pt>
                <c:pt idx="45">
                  <c:v>-66.74576757365367</c:v>
                </c:pt>
                <c:pt idx="46">
                  <c:v>-70.13868355896963</c:v>
                </c:pt>
                <c:pt idx="47">
                  <c:v>-73.49299956190231</c:v>
                </c:pt>
                <c:pt idx="48">
                  <c:v>-76.82009901172258</c:v>
                </c:pt>
                <c:pt idx="49">
                  <c:v>-80.12816069859373</c:v>
                </c:pt>
                <c:pt idx="50">
                  <c:v>-83.4229805951735</c:v>
                </c:pt>
                <c:pt idx="51">
                  <c:v>-86.70862651601992</c:v>
                </c:pt>
                <c:pt idx="52">
                  <c:v>-89.98793417838795</c:v>
                </c:pt>
                <c:pt idx="53">
                  <c:v>-93.26287114159523</c:v>
                </c:pt>
                <c:pt idx="54">
                  <c:v>-96.53479817070678</c:v>
                </c:pt>
              </c:numCache>
            </c:numRef>
          </c:yVal>
          <c:smooth val="1"/>
        </c:ser>
        <c:ser>
          <c:idx val="3"/>
          <c:order val="3"/>
          <c:tx>
            <c:v>T_compensation_ni</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noFill/>
              </a:ln>
            </c:spPr>
          </c:marker>
          <c:xVal>
            <c:numRef>
              <c:f>FreqRespOptoFlyback!$A$2:$A$56</c:f>
              <c:numCache>
                <c:ptCount val="55"/>
                <c:pt idx="0">
                  <c:v>100</c:v>
                </c:pt>
                <c:pt idx="1">
                  <c:v>120.67926406393289</c:v>
                </c:pt>
                <c:pt idx="2">
                  <c:v>145.63484775012444</c:v>
                </c:pt>
                <c:pt idx="3">
                  <c:v>175.7510624854791</c:v>
                </c:pt>
                <c:pt idx="4">
                  <c:v>212.09508879201903</c:v>
                </c:pt>
                <c:pt idx="5">
                  <c:v>255.95479226995357</c:v>
                </c:pt>
                <c:pt idx="6">
                  <c:v>308.88435964774783</c:v>
                </c:pt>
                <c:pt idx="7">
                  <c:v>372.7593720314938</c:v>
                </c:pt>
                <c:pt idx="8">
                  <c:v>449.8432668969444</c:v>
                </c:pt>
                <c:pt idx="9">
                  <c:v>542.867543932386</c:v>
                </c:pt>
                <c:pt idx="10">
                  <c:v>655.1285568595509</c:v>
                </c:pt>
                <c:pt idx="11">
                  <c:v>790.6043210907702</c:v>
                </c:pt>
                <c:pt idx="12">
                  <c:v>954.0954763499934</c:v>
                </c:pt>
                <c:pt idx="13">
                  <c:v>1151.3953993264458</c:v>
                </c:pt>
                <c:pt idx="14">
                  <c:v>1389.4954943731361</c:v>
                </c:pt>
                <c:pt idx="15">
                  <c:v>1676.8329368110067</c:v>
                </c:pt>
                <c:pt idx="16">
                  <c:v>2023.5896477251556</c:v>
                </c:pt>
                <c:pt idx="17">
                  <c:v>2442.05309454865</c:v>
                </c:pt>
                <c:pt idx="18">
                  <c:v>2947.0517025518097</c:v>
                </c:pt>
                <c:pt idx="19">
                  <c:v>3556.4803062231285</c:v>
                </c:pt>
                <c:pt idx="20">
                  <c:v>4291.934260128778</c:v>
                </c:pt>
                <c:pt idx="21">
                  <c:v>5179.474679231207</c:v>
                </c:pt>
                <c:pt idx="22">
                  <c:v>6250.55192527397</c:v>
                </c:pt>
                <c:pt idx="23">
                  <c:v>7543.120063354608</c:v>
                </c:pt>
                <c:pt idx="24">
                  <c:v>9102.981779915208</c:v>
                </c:pt>
                <c:pt idx="25">
                  <c:v>10985.411419875572</c:v>
                </c:pt>
                <c:pt idx="26">
                  <c:v>13257.113655901054</c:v>
                </c:pt>
                <c:pt idx="27">
                  <c:v>15998.587196060573</c:v>
                </c:pt>
                <c:pt idx="28">
                  <c:v>19306.977288832455</c:v>
                </c:pt>
                <c:pt idx="29">
                  <c:v>23299.51810515372</c:v>
                </c:pt>
                <c:pt idx="30">
                  <c:v>28117.68697974225</c:v>
                </c:pt>
                <c:pt idx="31">
                  <c:v>33932.21771895323</c:v>
                </c:pt>
                <c:pt idx="32">
                  <c:v>40949.15062380419</c:v>
                </c:pt>
                <c:pt idx="33">
                  <c:v>49417.13361323828</c:v>
                </c:pt>
                <c:pt idx="34">
                  <c:v>59636.23316594637</c:v>
                </c:pt>
                <c:pt idx="35">
                  <c:v>71968.56730011514</c:v>
                </c:pt>
                <c:pt idx="36">
                  <c:v>86851.13737513521</c:v>
                </c:pt>
                <c:pt idx="37">
                  <c:v>104811.3134154683</c:v>
                </c:pt>
                <c:pt idx="38">
                  <c:v>126485.52168552957</c:v>
                </c:pt>
                <c:pt idx="39">
                  <c:v>152641.79671752302</c:v>
                </c:pt>
                <c:pt idx="40">
                  <c:v>184206.99693267164</c:v>
                </c:pt>
                <c:pt idx="41">
                  <c:v>222299.6482526191</c:v>
                </c:pt>
                <c:pt idx="42">
                  <c:v>268269.5795279722</c:v>
                </c:pt>
                <c:pt idx="43">
                  <c:v>323745.754281764</c:v>
                </c:pt>
                <c:pt idx="44">
                  <c:v>390693.99370546127</c:v>
                </c:pt>
                <c:pt idx="45">
                  <c:v>471486.63634573895</c:v>
                </c:pt>
                <c:pt idx="46">
                  <c:v>568986.6029018281</c:v>
                </c:pt>
                <c:pt idx="47">
                  <c:v>686648.8450042998</c:v>
                </c:pt>
                <c:pt idx="48">
                  <c:v>828642.7728546825</c:v>
                </c:pt>
                <c:pt idx="49">
                  <c:v>999999.9999999959</c:v>
                </c:pt>
                <c:pt idx="50">
                  <c:v>1206792.6406393265</c:v>
                </c:pt>
                <c:pt idx="51">
                  <c:v>1456348.4775012385</c:v>
                </c:pt>
                <c:pt idx="52">
                  <c:v>1757510.6248547859</c:v>
                </c:pt>
                <c:pt idx="53">
                  <c:v>2120950.887920184</c:v>
                </c:pt>
                <c:pt idx="54">
                  <c:v>2559547.922699528</c:v>
                </c:pt>
              </c:numCache>
            </c:numRef>
          </c:xVal>
          <c:yVal>
            <c:numRef>
              <c:f>FreqRespOptoFlyback!$Y$2:$Y$56</c:f>
              <c:numCache>
                <c:ptCount val="55"/>
                <c:pt idx="0">
                  <c:v>7.124038835060491</c:v>
                </c:pt>
                <c:pt idx="1">
                  <c:v>5.51094368840044</c:v>
                </c:pt>
                <c:pt idx="2">
                  <c:v>3.906616818029482</c:v>
                </c:pt>
                <c:pt idx="3">
                  <c:v>2.314888196035625</c:v>
                </c:pt>
                <c:pt idx="4">
                  <c:v>0.74115252275422</c:v>
                </c:pt>
                <c:pt idx="5">
                  <c:v>-0.8071041327994594</c:v>
                </c:pt>
                <c:pt idx="6">
                  <c:v>-2.3197140118265556</c:v>
                </c:pt>
                <c:pt idx="7">
                  <c:v>-3.7832841628387266</c:v>
                </c:pt>
                <c:pt idx="8">
                  <c:v>-5.180927145634359</c:v>
                </c:pt>
                <c:pt idx="9">
                  <c:v>-6.492630064466879</c:v>
                </c:pt>
                <c:pt idx="10">
                  <c:v>-7.696689399673456</c:v>
                </c:pt>
                <c:pt idx="11">
                  <c:v>-8.772456054405396</c:v>
                </c:pt>
                <c:pt idx="12">
                  <c:v>-9.704066697467166</c:v>
                </c:pt>
                <c:pt idx="13">
                  <c:v>-10.484048371889179</c:v>
                </c:pt>
                <c:pt idx="14">
                  <c:v>-11.11527873390218</c:v>
                </c:pt>
                <c:pt idx="15">
                  <c:v>-11.610348609265948</c:v>
                </c:pt>
                <c:pt idx="16">
                  <c:v>-11.988675605390707</c:v>
                </c:pt>
                <c:pt idx="17">
                  <c:v>-12.272746531897713</c:v>
                </c:pt>
                <c:pt idx="18">
                  <c:v>-12.484910969291347</c:v>
                </c:pt>
                <c:pt idx="19">
                  <c:v>-12.645460380657854</c:v>
                </c:pt>
                <c:pt idx="20">
                  <c:v>-12.772001116076117</c:v>
                </c:pt>
                <c:pt idx="21">
                  <c:v>-12.879761541702077</c:v>
                </c:pt>
                <c:pt idx="22">
                  <c:v>-12.982436243252357</c:v>
                </c:pt>
                <c:pt idx="23">
                  <c:v>-13.09327652263624</c:v>
                </c:pt>
                <c:pt idx="24">
                  <c:v>-13.226239572364474</c:v>
                </c:pt>
                <c:pt idx="25">
                  <c:v>-13.397041664346926</c:v>
                </c:pt>
                <c:pt idx="26">
                  <c:v>-13.623908783140818</c:v>
                </c:pt>
                <c:pt idx="27">
                  <c:v>-13.92770572202492</c:v>
                </c:pt>
                <c:pt idx="28">
                  <c:v>-14.331035475802233</c:v>
                </c:pt>
                <c:pt idx="29">
                  <c:v>-14.855999051467341</c:v>
                </c:pt>
                <c:pt idx="30">
                  <c:v>-15.520766188062177</c:v>
                </c:pt>
                <c:pt idx="31">
                  <c:v>-16.33587770392625</c:v>
                </c:pt>
                <c:pt idx="32">
                  <c:v>-17.301779504579354</c:v>
                </c:pt>
                <c:pt idx="33">
                  <c:v>-18.408805049644403</c:v>
                </c:pt>
                <c:pt idx="34">
                  <c:v>-19.639637549872106</c:v>
                </c:pt>
                <c:pt idx="35">
                  <c:v>-20.973076872494705</c:v>
                </c:pt>
                <c:pt idx="36">
                  <c:v>-22.387613953809165</c:v>
                </c:pt>
                <c:pt idx="37">
                  <c:v>-23.863875187321124</c:v>
                </c:pt>
                <c:pt idx="38">
                  <c:v>-25.38577715611813</c:v>
                </c:pt>
                <c:pt idx="39">
                  <c:v>-26.940710155828427</c:v>
                </c:pt>
                <c:pt idx="40">
                  <c:v>-28.519178050131483</c:v>
                </c:pt>
                <c:pt idx="41">
                  <c:v>-30.114228690996235</c:v>
                </c:pt>
                <c:pt idx="42">
                  <c:v>-31.720871858271682</c:v>
                </c:pt>
                <c:pt idx="43">
                  <c:v>-33.33557443069873</c:v>
                </c:pt>
                <c:pt idx="44">
                  <c:v>-34.955858614293454</c:v>
                </c:pt>
                <c:pt idx="45">
                  <c:v>-36.5799981120896</c:v>
                </c:pt>
                <c:pt idx="46">
                  <c:v>-38.206795645276785</c:v>
                </c:pt>
                <c:pt idx="47">
                  <c:v>-39.835423428787</c:v>
                </c:pt>
                <c:pt idx="48">
                  <c:v>-41.46531037120283</c:v>
                </c:pt>
                <c:pt idx="49">
                  <c:v>-43.09606305729391</c:v>
                </c:pt>
                <c:pt idx="50">
                  <c:v>-44.727410745425914</c:v>
                </c:pt>
                <c:pt idx="51">
                  <c:v>-46.35916724599303</c:v>
                </c:pt>
                <c:pt idx="52">
                  <c:v>-47.99120457745901</c:v>
                </c:pt>
                <c:pt idx="53">
                  <c:v>-49.62343479789444</c:v>
                </c:pt>
                <c:pt idx="54">
                  <c:v>-51.25579749208839</c:v>
                </c:pt>
              </c:numCache>
            </c:numRef>
          </c:yVal>
          <c:smooth val="1"/>
        </c:ser>
        <c:ser>
          <c:idx val="4"/>
          <c:order val="4"/>
          <c:tx>
            <c:v>T_closed_loop_ni</c:v>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2"/>
            <c:spPr>
              <a:ln w="25400">
                <a:solidFill>
                  <a:srgbClr val="800080"/>
                </a:solidFill>
              </a:ln>
            </c:spPr>
            <c:marker>
              <c:symbol val="circle"/>
              <c:size val="5"/>
              <c:spPr>
                <a:solidFill>
                  <a:srgbClr val="800080"/>
                </a:solidFill>
                <a:ln>
                  <a:solidFill>
                    <a:srgbClr val="800080"/>
                  </a:solidFill>
                </a:ln>
              </c:spPr>
            </c:marker>
          </c:dPt>
          <c:dPt>
            <c:idx val="23"/>
            <c:spPr>
              <a:ln w="25400">
                <a:solidFill>
                  <a:srgbClr val="800080"/>
                </a:solidFill>
              </a:ln>
            </c:spPr>
            <c:marker>
              <c:symbol val="circle"/>
              <c:size val="5"/>
              <c:spPr>
                <a:solidFill>
                  <a:srgbClr val="800080"/>
                </a:solidFill>
                <a:ln>
                  <a:solidFill>
                    <a:srgbClr val="800080"/>
                  </a:solidFill>
                </a:ln>
              </c:spPr>
            </c:marker>
          </c:dPt>
          <c:dPt>
            <c:idx val="30"/>
            <c:spPr>
              <a:ln w="25400">
                <a:solidFill>
                  <a:srgbClr val="800080"/>
                </a:solidFill>
              </a:ln>
            </c:spPr>
            <c:marker>
              <c:symbol val="circle"/>
              <c:size val="5"/>
              <c:spPr>
                <a:solidFill>
                  <a:srgbClr val="800080"/>
                </a:solidFill>
                <a:ln>
                  <a:solidFill>
                    <a:srgbClr val="800080"/>
                  </a:solidFill>
                </a:ln>
              </c:spPr>
            </c:marker>
          </c:dPt>
          <c:dLbls>
            <c:dLbl>
              <c:idx val="12"/>
              <c:tx>
                <c:rich>
                  <a:bodyPr vert="horz" rot="0" anchor="ctr"/>
                  <a:lstStyle/>
                  <a:p>
                    <a:pPr algn="ctr">
                      <a:defRPr/>
                    </a:pPr>
                    <a:r>
                      <a:rPr lang="en-US" cap="none" sz="1200" b="0" i="0" u="none" baseline="0">
                        <a:latin typeface="Arial"/>
                        <a:ea typeface="Arial"/>
                        <a:cs typeface="Arial"/>
                      </a:rPr>
                      <a:t>Fcz_ni</a:t>
                    </a:r>
                  </a:p>
                </c:rich>
              </c:tx>
              <c:numFmt formatCode="General" sourceLinked="1"/>
              <c:showLegendKey val="0"/>
              <c:showVal val="1"/>
              <c:showBubbleSize val="0"/>
              <c:showCatName val="0"/>
              <c:showSerName val="0"/>
              <c:showPercent val="0"/>
            </c:dLbl>
            <c:dLbl>
              <c:idx val="23"/>
              <c:tx>
                <c:rich>
                  <a:bodyPr vert="horz" rot="0" anchor="ctr"/>
                  <a:lstStyle/>
                  <a:p>
                    <a:pPr algn="ctr">
                      <a:defRPr/>
                    </a:pPr>
                    <a:r>
                      <a:rPr lang="en-US" cap="none" sz="1200" b="0" i="0" u="none" baseline="0">
                        <a:latin typeface="Arial"/>
                        <a:ea typeface="Arial"/>
                        <a:cs typeface="Arial"/>
                      </a:rPr>
                      <a:t>Fcross_ni</a:t>
                    </a:r>
                  </a:p>
                </c:rich>
              </c:tx>
              <c:numFmt formatCode="General" sourceLinked="1"/>
              <c:showLegendKey val="0"/>
              <c:showVal val="1"/>
              <c:showBubbleSize val="0"/>
              <c:showCatName val="0"/>
              <c:showSerName val="0"/>
              <c:showPercent val="0"/>
            </c:dLbl>
            <c:dLbl>
              <c:idx val="30"/>
              <c:tx>
                <c:rich>
                  <a:bodyPr vert="horz" rot="0" anchor="ctr"/>
                  <a:lstStyle/>
                  <a:p>
                    <a:pPr algn="ctr">
                      <a:defRPr/>
                    </a:pPr>
                    <a:r>
                      <a:rPr lang="en-US" cap="none" sz="1200" b="0" i="0" u="none" baseline="0">
                        <a:latin typeface="Arial"/>
                        <a:ea typeface="Arial"/>
                        <a:cs typeface="Arial"/>
                      </a:rPr>
                      <a:t>Fcp_ni</a:t>
                    </a:r>
                  </a:p>
                </c:rich>
              </c:tx>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xVal>
            <c:numRef>
              <c:f>FreqRespOptoFlyback!$A$2:$A$56</c:f>
              <c:numCache>
                <c:ptCount val="55"/>
                <c:pt idx="0">
                  <c:v>100</c:v>
                </c:pt>
                <c:pt idx="1">
                  <c:v>120.67926406393289</c:v>
                </c:pt>
                <c:pt idx="2">
                  <c:v>145.63484775012444</c:v>
                </c:pt>
                <c:pt idx="3">
                  <c:v>175.7510624854791</c:v>
                </c:pt>
                <c:pt idx="4">
                  <c:v>212.09508879201903</c:v>
                </c:pt>
                <c:pt idx="5">
                  <c:v>255.95479226995357</c:v>
                </c:pt>
                <c:pt idx="6">
                  <c:v>308.88435964774783</c:v>
                </c:pt>
                <c:pt idx="7">
                  <c:v>372.7593720314938</c:v>
                </c:pt>
                <c:pt idx="8">
                  <c:v>449.8432668969444</c:v>
                </c:pt>
                <c:pt idx="9">
                  <c:v>542.867543932386</c:v>
                </c:pt>
                <c:pt idx="10">
                  <c:v>655.1285568595509</c:v>
                </c:pt>
                <c:pt idx="11">
                  <c:v>790.6043210907702</c:v>
                </c:pt>
                <c:pt idx="12">
                  <c:v>954.0954763499934</c:v>
                </c:pt>
                <c:pt idx="13">
                  <c:v>1151.3953993264458</c:v>
                </c:pt>
                <c:pt idx="14">
                  <c:v>1389.4954943731361</c:v>
                </c:pt>
                <c:pt idx="15">
                  <c:v>1676.8329368110067</c:v>
                </c:pt>
                <c:pt idx="16">
                  <c:v>2023.5896477251556</c:v>
                </c:pt>
                <c:pt idx="17">
                  <c:v>2442.05309454865</c:v>
                </c:pt>
                <c:pt idx="18">
                  <c:v>2947.0517025518097</c:v>
                </c:pt>
                <c:pt idx="19">
                  <c:v>3556.4803062231285</c:v>
                </c:pt>
                <c:pt idx="20">
                  <c:v>4291.934260128778</c:v>
                </c:pt>
                <c:pt idx="21">
                  <c:v>5179.474679231207</c:v>
                </c:pt>
                <c:pt idx="22">
                  <c:v>6250.55192527397</c:v>
                </c:pt>
                <c:pt idx="23">
                  <c:v>7543.120063354608</c:v>
                </c:pt>
                <c:pt idx="24">
                  <c:v>9102.981779915208</c:v>
                </c:pt>
                <c:pt idx="25">
                  <c:v>10985.411419875572</c:v>
                </c:pt>
                <c:pt idx="26">
                  <c:v>13257.113655901054</c:v>
                </c:pt>
                <c:pt idx="27">
                  <c:v>15998.587196060573</c:v>
                </c:pt>
                <c:pt idx="28">
                  <c:v>19306.977288832455</c:v>
                </c:pt>
                <c:pt idx="29">
                  <c:v>23299.51810515372</c:v>
                </c:pt>
                <c:pt idx="30">
                  <c:v>28117.68697974225</c:v>
                </c:pt>
                <c:pt idx="31">
                  <c:v>33932.21771895323</c:v>
                </c:pt>
                <c:pt idx="32">
                  <c:v>40949.15062380419</c:v>
                </c:pt>
                <c:pt idx="33">
                  <c:v>49417.13361323828</c:v>
                </c:pt>
                <c:pt idx="34">
                  <c:v>59636.23316594637</c:v>
                </c:pt>
                <c:pt idx="35">
                  <c:v>71968.56730011514</c:v>
                </c:pt>
                <c:pt idx="36">
                  <c:v>86851.13737513521</c:v>
                </c:pt>
                <c:pt idx="37">
                  <c:v>104811.3134154683</c:v>
                </c:pt>
                <c:pt idx="38">
                  <c:v>126485.52168552957</c:v>
                </c:pt>
                <c:pt idx="39">
                  <c:v>152641.79671752302</c:v>
                </c:pt>
                <c:pt idx="40">
                  <c:v>184206.99693267164</c:v>
                </c:pt>
                <c:pt idx="41">
                  <c:v>222299.6482526191</c:v>
                </c:pt>
                <c:pt idx="42">
                  <c:v>268269.5795279722</c:v>
                </c:pt>
                <c:pt idx="43">
                  <c:v>323745.754281764</c:v>
                </c:pt>
                <c:pt idx="44">
                  <c:v>390693.99370546127</c:v>
                </c:pt>
                <c:pt idx="45">
                  <c:v>471486.63634573895</c:v>
                </c:pt>
                <c:pt idx="46">
                  <c:v>568986.6029018281</c:v>
                </c:pt>
                <c:pt idx="47">
                  <c:v>686648.8450042998</c:v>
                </c:pt>
                <c:pt idx="48">
                  <c:v>828642.7728546825</c:v>
                </c:pt>
                <c:pt idx="49">
                  <c:v>999999.9999999959</c:v>
                </c:pt>
                <c:pt idx="50">
                  <c:v>1206792.6406393265</c:v>
                </c:pt>
                <c:pt idx="51">
                  <c:v>1456348.4775012385</c:v>
                </c:pt>
                <c:pt idx="52">
                  <c:v>1757510.6248547859</c:v>
                </c:pt>
                <c:pt idx="53">
                  <c:v>2120950.887920184</c:v>
                </c:pt>
                <c:pt idx="54">
                  <c:v>2559547.922699528</c:v>
                </c:pt>
              </c:numCache>
            </c:numRef>
          </c:xVal>
          <c:yVal>
            <c:numRef>
              <c:f>FreqRespOptoFlyback!$AC$2:$AC$56</c:f>
              <c:numCache>
                <c:ptCount val="55"/>
                <c:pt idx="0">
                  <c:v>39.49370238480804</c:v>
                </c:pt>
                <c:pt idx="1">
                  <c:v>37.85155565256601</c:v>
                </c:pt>
                <c:pt idx="2">
                  <c:v>36.20526452560081</c:v>
                </c:pt>
                <c:pt idx="3">
                  <c:v>34.553138370405</c:v>
                </c:pt>
                <c:pt idx="4">
                  <c:v>32.892920150535026</c:v>
                </c:pt>
                <c:pt idx="5">
                  <c:v>31.221720719966193</c:v>
                </c:pt>
                <c:pt idx="6">
                  <c:v>29.536074465814735</c:v>
                </c:pt>
                <c:pt idx="7">
                  <c:v>27.832242187848525</c:v>
                </c:pt>
                <c:pt idx="8">
                  <c:v>26.10690586577942</c:v>
                </c:pt>
                <c:pt idx="9">
                  <c:v>24.358316007541305</c:v>
                </c:pt>
                <c:pt idx="10">
                  <c:v>22.587682537963932</c:v>
                </c:pt>
                <c:pt idx="11">
                  <c:v>20.80018969582536</c:v>
                </c:pt>
                <c:pt idx="12">
                  <c:v>19.00479733908651</c:v>
                </c:pt>
                <c:pt idx="13">
                  <c:v>17.212427193445674</c:v>
                </c:pt>
                <c:pt idx="14">
                  <c:v>15.433169769450394</c:v>
                </c:pt>
                <c:pt idx="15">
                  <c:v>13.673901645618034</c:v>
                </c:pt>
                <c:pt idx="16">
                  <c:v>11.937375254555583</c:v>
                </c:pt>
                <c:pt idx="17">
                  <c:v>10.222791281207224</c:v>
                </c:pt>
                <c:pt idx="18">
                  <c:v>8.527106791425867</c:v>
                </c:pt>
                <c:pt idx="19">
                  <c:v>6.84631169684092</c:v>
                </c:pt>
                <c:pt idx="20">
                  <c:v>5.176293584112043</c:v>
                </c:pt>
                <c:pt idx="21">
                  <c:v>3.5132663423363577</c:v>
                </c:pt>
                <c:pt idx="22">
                  <c:v>1.8539055293496167</c:v>
                </c:pt>
                <c:pt idx="23">
                  <c:v>0.19536810974701702</c:v>
                </c:pt>
                <c:pt idx="24">
                  <c:v>-1.4646301794784293</c:v>
                </c:pt>
                <c:pt idx="25">
                  <c:v>-3.1274967281998682</c:v>
                </c:pt>
                <c:pt idx="26">
                  <c:v>-4.793003277053116</c:v>
                </c:pt>
                <c:pt idx="27">
                  <c:v>-6.457975970758396</c:v>
                </c:pt>
                <c:pt idx="28">
                  <c:v>-8.114899198040844</c:v>
                </c:pt>
                <c:pt idx="29">
                  <c:v>-9.753056791237116</c:v>
                </c:pt>
                <c:pt idx="30">
                  <c:v>-11.371551567030362</c:v>
                </c:pt>
                <c:pt idx="31">
                  <c:v>-13.031012835920707</c:v>
                </c:pt>
                <c:pt idx="32">
                  <c:v>-14.989764058180056</c:v>
                </c:pt>
                <c:pt idx="33">
                  <c:v>-17.822956448195406</c:v>
                </c:pt>
                <c:pt idx="34">
                  <c:v>-21.946709966498872</c:v>
                </c:pt>
                <c:pt idx="35">
                  <c:v>-26.935956448564852</c:v>
                </c:pt>
                <c:pt idx="36">
                  <c:v>-32.10815005054517</c:v>
                </c:pt>
                <c:pt idx="37">
                  <c:v>-37.10797815071083</c:v>
                </c:pt>
                <c:pt idx="38">
                  <c:v>-41.828213705850395</c:v>
                </c:pt>
                <c:pt idx="39">
                  <c:v>-46.26145724656308</c:v>
                </c:pt>
                <c:pt idx="40">
                  <c:v>-50.4352528532612</c:v>
                </c:pt>
                <c:pt idx="41">
                  <c:v>-54.38895199406777</c:v>
                </c:pt>
                <c:pt idx="42">
                  <c:v>-58.16428534639629</c:v>
                </c:pt>
                <c:pt idx="43">
                  <c:v>-61.80043336053682</c:v>
                </c:pt>
                <c:pt idx="44">
                  <c:v>-65.33133709931565</c:v>
                </c:pt>
                <c:pt idx="45">
                  <c:v>-68.78465478003537</c:v>
                </c:pt>
                <c:pt idx="46">
                  <c:v>-72.18189032078375</c:v>
                </c:pt>
                <c:pt idx="47">
                  <c:v>-75.53918162619094</c:v>
                </c:pt>
                <c:pt idx="48">
                  <c:v>-78.86832845958395</c:v>
                </c:pt>
                <c:pt idx="49">
                  <c:v>-82.1777980583071</c:v>
                </c:pt>
                <c:pt idx="50">
                  <c:v>-85.47358567771396</c:v>
                </c:pt>
                <c:pt idx="51">
                  <c:v>-88.75989654783321</c:v>
                </c:pt>
                <c:pt idx="52">
                  <c:v>-92.03966101559021</c:v>
                </c:pt>
                <c:pt idx="53">
                  <c:v>-95.31491174688735</c:v>
                </c:pt>
                <c:pt idx="54">
                  <c:v>-98.58705427317238</c:v>
                </c:pt>
              </c:numCache>
            </c:numRef>
          </c:yVal>
          <c:smooth val="1"/>
        </c:ser>
        <c:axId val="43221384"/>
        <c:axId val="53448137"/>
      </c:scatterChart>
      <c:valAx>
        <c:axId val="43221384"/>
        <c:scaling>
          <c:logBase val="10"/>
          <c:orientation val="minMax"/>
          <c:max val="1000000"/>
          <c:min val="100"/>
        </c:scaling>
        <c:axPos val="b"/>
        <c:title>
          <c:tx>
            <c:rich>
              <a:bodyPr vert="horz" rot="0" anchor="ctr"/>
              <a:lstStyle/>
              <a:p>
                <a:pPr algn="ctr">
                  <a:defRPr/>
                </a:pPr>
                <a:r>
                  <a:rPr lang="en-US" cap="none" sz="900" b="1" i="0" u="none" baseline="0">
                    <a:latin typeface="Arial"/>
                    <a:ea typeface="Arial"/>
                    <a:cs typeface="Arial"/>
                  </a:rPr>
                  <a:t>Frequency (Hz)</a:t>
                </a:r>
              </a:p>
            </c:rich>
          </c:tx>
          <c:layout/>
          <c:overlay val="0"/>
          <c:spPr>
            <a:noFill/>
            <a:ln>
              <a:noFill/>
            </a:ln>
          </c:spPr>
        </c:title>
        <c:majorGridlines/>
        <c:minorGridlines/>
        <c:delete val="0"/>
        <c:numFmt formatCode="0" sourceLinked="0"/>
        <c:majorTickMark val="out"/>
        <c:minorTickMark val="none"/>
        <c:tickLblPos val="nextTo"/>
        <c:txPr>
          <a:bodyPr/>
          <a:lstStyle/>
          <a:p>
            <a:pPr>
              <a:defRPr lang="en-US" cap="none" sz="825" b="0" i="0" u="none" baseline="0">
                <a:latin typeface="Arial"/>
                <a:ea typeface="Arial"/>
                <a:cs typeface="Arial"/>
              </a:defRPr>
            </a:pPr>
          </a:p>
        </c:txPr>
        <c:crossAx val="53448137"/>
        <c:crossesAt val="-180"/>
        <c:crossBetween val="midCat"/>
        <c:dispUnits/>
      </c:valAx>
      <c:valAx>
        <c:axId val="53448137"/>
        <c:scaling>
          <c:orientation val="minMax"/>
        </c:scaling>
        <c:axPos val="l"/>
        <c:title>
          <c:tx>
            <c:rich>
              <a:bodyPr vert="horz" rot="-5400000" anchor="ctr"/>
              <a:lstStyle/>
              <a:p>
                <a:pPr algn="ctr">
                  <a:defRPr/>
                </a:pPr>
                <a:r>
                  <a:rPr lang="en-US" cap="none" sz="1000" b="1" i="0" u="none" baseline="0">
                    <a:latin typeface="Arial"/>
                    <a:ea typeface="Arial"/>
                    <a:cs typeface="Arial"/>
                  </a:rPr>
                  <a:t>Magnitude (dB)</a:t>
                </a:r>
              </a:p>
            </c:rich>
          </c:tx>
          <c:layout/>
          <c:overlay val="0"/>
          <c:spPr>
            <a:noFill/>
            <a:ln>
              <a:noFill/>
            </a:ln>
          </c:spPr>
        </c:title>
        <c:majorGridlines/>
        <c:delete val="0"/>
        <c:numFmt formatCode="0" sourceLinked="0"/>
        <c:majorTickMark val="out"/>
        <c:minorTickMark val="none"/>
        <c:tickLblPos val="nextTo"/>
        <c:spPr>
          <a:ln w="3175">
            <a:noFill/>
          </a:ln>
        </c:spPr>
        <c:txPr>
          <a:bodyPr/>
          <a:lstStyle/>
          <a:p>
            <a:pPr>
              <a:defRPr lang="en-US" cap="none" sz="800" b="0" i="0" u="none" baseline="0">
                <a:latin typeface="Arial"/>
                <a:ea typeface="Arial"/>
                <a:cs typeface="Arial"/>
              </a:defRPr>
            </a:pPr>
          </a:p>
        </c:txPr>
        <c:crossAx val="43221384"/>
        <c:crossesAt val="100"/>
        <c:crossBetween val="midCat"/>
        <c:dispUnits/>
        <c:minorUnit val="9"/>
      </c:valAx>
      <c:spPr>
        <a:noFill/>
        <a:ln w="12700">
          <a:solidFill>
            <a:srgbClr val="808080"/>
          </a:solidFill>
        </a:ln>
      </c:spPr>
    </c:plotArea>
    <c:legend>
      <c:legendPos val="b"/>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Efficiency vs Pout, %</a:t>
            </a:r>
          </a:p>
        </c:rich>
      </c:tx>
      <c:layout/>
      <c:spPr>
        <a:noFill/>
        <a:ln>
          <a:noFill/>
        </a:ln>
      </c:spPr>
    </c:title>
    <c:plotArea>
      <c:layout/>
      <c:scatterChart>
        <c:scatterStyle val="lineMarker"/>
        <c:varyColors val="0"/>
        <c:ser>
          <c:idx val="0"/>
          <c:order val="0"/>
          <c:tx>
            <c:strRef>
              <c:f>'Efficiency curve'!$B$1</c:f>
              <c:strCache>
                <c:ptCount val="1"/>
                <c:pt idx="0">
                  <c:v>Efficiency,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'Efficiency curve'!$A$2:$A$2000</c:f>
              <c:numCache/>
            </c:numRef>
          </c:xVal>
          <c:yVal>
            <c:numRef>
              <c:f>'Efficiency curve'!$B$2:$B$2000</c:f>
              <c:numCache/>
            </c:numRef>
          </c:yVal>
          <c:smooth val="0"/>
        </c:ser>
        <c:axId val="11271186"/>
        <c:axId val="34331811"/>
      </c:scatterChart>
      <c:valAx>
        <c:axId val="11271186"/>
        <c:scaling>
          <c:orientation val="minMax"/>
          <c:max val="13"/>
          <c:min val="0.1"/>
        </c:scaling>
        <c:axPos val="b"/>
        <c:title>
          <c:tx>
            <c:rich>
              <a:bodyPr vert="horz" rot="0" anchor="ctr"/>
              <a:lstStyle/>
              <a:p>
                <a:pPr algn="ctr">
                  <a:defRPr/>
                </a:pPr>
                <a:r>
                  <a:rPr lang="en-US" cap="none" sz="800" b="1" i="0" u="none" baseline="0">
                    <a:latin typeface="Arial"/>
                    <a:ea typeface="Arial"/>
                    <a:cs typeface="Arial"/>
                  </a:rPr>
                  <a:t>Pout</a:t>
                </a:r>
              </a:p>
            </c:rich>
          </c:tx>
          <c:layout/>
          <c:overlay val="0"/>
          <c:spPr>
            <a:noFill/>
            <a:ln>
              <a:noFill/>
            </a:ln>
          </c:spPr>
        </c:title>
        <c:delete val="0"/>
        <c:numFmt formatCode="General" sourceLinked="1"/>
        <c:majorTickMark val="out"/>
        <c:minorTickMark val="none"/>
        <c:tickLblPos val="nextTo"/>
        <c:crossAx val="34331811"/>
        <c:crosses val="autoZero"/>
        <c:crossBetween val="midCat"/>
        <c:dispUnits/>
      </c:valAx>
      <c:valAx>
        <c:axId val="34331811"/>
        <c:scaling>
          <c:orientation val="minMax"/>
        </c:scaling>
        <c:axPos val="l"/>
        <c:title>
          <c:tx>
            <c:rich>
              <a:bodyPr vert="horz" rot="-5400000" anchor="ctr"/>
              <a:lstStyle/>
              <a:p>
                <a:pPr algn="ctr">
                  <a:defRPr/>
                </a:pPr>
                <a:r>
                  <a:rPr lang="en-US" cap="none" sz="800" b="1" i="0" u="none" baseline="0">
                    <a:latin typeface="Arial"/>
                    <a:ea typeface="Arial"/>
                    <a:cs typeface="Arial"/>
                  </a:rPr>
                  <a:t>Efficiency</a:t>
                </a:r>
              </a:p>
            </c:rich>
          </c:tx>
          <c:layout/>
          <c:overlay val="0"/>
          <c:spPr>
            <a:noFill/>
            <a:ln>
              <a:noFill/>
            </a:ln>
          </c:spPr>
        </c:title>
        <c:majorGridlines/>
        <c:delete val="0"/>
        <c:numFmt formatCode="General" sourceLinked="1"/>
        <c:majorTickMark val="out"/>
        <c:minorTickMark val="none"/>
        <c:tickLblPos val="nextTo"/>
        <c:crossAx val="11271186"/>
        <c:crossesAt val="0.1"/>
        <c:crossBetween val="midCat"/>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6.emf" /><Relationship Id="rId3" Type="http://schemas.openxmlformats.org/officeDocument/2006/relationships/image" Target="../media/image1.emf" /><Relationship Id="rId4" Type="http://schemas.openxmlformats.org/officeDocument/2006/relationships/chart" Target="/xl/charts/chart1.xml" /><Relationship Id="rId5" Type="http://schemas.openxmlformats.org/officeDocument/2006/relationships/chart" Target="/xl/charts/chart2.xml" /><Relationship Id="rId6" Type="http://schemas.openxmlformats.org/officeDocument/2006/relationships/image" Target="../media/image11.emf" /><Relationship Id="rId7" Type="http://schemas.openxmlformats.org/officeDocument/2006/relationships/image" Target="../media/image13.emf" /><Relationship Id="rId8" Type="http://schemas.openxmlformats.org/officeDocument/2006/relationships/image" Target="../media/image3.emf" /><Relationship Id="rId9" Type="http://schemas.openxmlformats.org/officeDocument/2006/relationships/image" Target="../media/image10.emf" /><Relationship Id="rId10" Type="http://schemas.openxmlformats.org/officeDocument/2006/relationships/image" Target="../media/image14.emf" /><Relationship Id="rId11" Type="http://schemas.openxmlformats.org/officeDocument/2006/relationships/image" Target="../media/image15.emf" /><Relationship Id="rId12" Type="http://schemas.openxmlformats.org/officeDocument/2006/relationships/image" Target="../media/image4.emf" /><Relationship Id="rId13" Type="http://schemas.openxmlformats.org/officeDocument/2006/relationships/image" Target="../media/image12.emf" /><Relationship Id="rId14" Type="http://schemas.openxmlformats.org/officeDocument/2006/relationships/image" Target="../media/image5.emf" /><Relationship Id="rId15" Type="http://schemas.openxmlformats.org/officeDocument/2006/relationships/image" Target="../media/image9.png" /><Relationship Id="rId16" Type="http://schemas.openxmlformats.org/officeDocument/2006/relationships/image" Target="../media/image8.emf" /></Relationships>
</file>

<file path=xl/drawings/_rels/drawing2.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16.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142875</xdr:colOff>
      <xdr:row>1</xdr:row>
      <xdr:rowOff>66675</xdr:rowOff>
    </xdr:from>
    <xdr:to>
      <xdr:col>3</xdr:col>
      <xdr:colOff>1257300</xdr:colOff>
      <xdr:row>3</xdr:row>
      <xdr:rowOff>38100</xdr:rowOff>
    </xdr:to>
    <xdr:pic>
      <xdr:nvPicPr>
        <xdr:cNvPr id="1" name="T_power_stage_CheckBox"/>
        <xdr:cNvPicPr preferRelativeResize="1">
          <a:picLocks noChangeAspect="1"/>
        </xdr:cNvPicPr>
      </xdr:nvPicPr>
      <xdr:blipFill>
        <a:blip r:embed="rId1"/>
        <a:stretch>
          <a:fillRect/>
        </a:stretch>
      </xdr:blipFill>
      <xdr:spPr>
        <a:xfrm>
          <a:off x="9048750" y="314325"/>
          <a:ext cx="1114425" cy="304800"/>
        </a:xfrm>
        <a:prstGeom prst="rect">
          <a:avLst/>
        </a:prstGeom>
        <a:noFill/>
        <a:ln w="9525" cmpd="sng">
          <a:noFill/>
        </a:ln>
      </xdr:spPr>
    </xdr:pic>
    <xdr:clientData/>
  </xdr:twoCellAnchor>
  <xdr:twoCellAnchor editAs="oneCell">
    <xdr:from>
      <xdr:col>3</xdr:col>
      <xdr:colOff>142875</xdr:colOff>
      <xdr:row>3</xdr:row>
      <xdr:rowOff>114300</xdr:rowOff>
    </xdr:from>
    <xdr:to>
      <xdr:col>3</xdr:col>
      <xdr:colOff>1257300</xdr:colOff>
      <xdr:row>5</xdr:row>
      <xdr:rowOff>76200</xdr:rowOff>
    </xdr:to>
    <xdr:pic>
      <xdr:nvPicPr>
        <xdr:cNvPr id="2" name="T_compensation_CheckBox"/>
        <xdr:cNvPicPr preferRelativeResize="1">
          <a:picLocks noChangeAspect="1"/>
        </xdr:cNvPicPr>
      </xdr:nvPicPr>
      <xdr:blipFill>
        <a:blip r:embed="rId2"/>
        <a:stretch>
          <a:fillRect/>
        </a:stretch>
      </xdr:blipFill>
      <xdr:spPr>
        <a:xfrm>
          <a:off x="9048750" y="695325"/>
          <a:ext cx="1114425" cy="304800"/>
        </a:xfrm>
        <a:prstGeom prst="rect">
          <a:avLst/>
        </a:prstGeom>
        <a:noFill/>
        <a:ln w="9525" cmpd="sng">
          <a:noFill/>
        </a:ln>
      </xdr:spPr>
    </xdr:pic>
    <xdr:clientData/>
  </xdr:twoCellAnchor>
  <xdr:twoCellAnchor editAs="oneCell">
    <xdr:from>
      <xdr:col>3</xdr:col>
      <xdr:colOff>142875</xdr:colOff>
      <xdr:row>5</xdr:row>
      <xdr:rowOff>152400</xdr:rowOff>
    </xdr:from>
    <xdr:to>
      <xdr:col>3</xdr:col>
      <xdr:colOff>1257300</xdr:colOff>
      <xdr:row>7</xdr:row>
      <xdr:rowOff>133350</xdr:rowOff>
    </xdr:to>
    <xdr:pic>
      <xdr:nvPicPr>
        <xdr:cNvPr id="3" name="T_closed_loop_CheckBox"/>
        <xdr:cNvPicPr preferRelativeResize="1">
          <a:picLocks noChangeAspect="1"/>
        </xdr:cNvPicPr>
      </xdr:nvPicPr>
      <xdr:blipFill>
        <a:blip r:embed="rId3"/>
        <a:stretch>
          <a:fillRect/>
        </a:stretch>
      </xdr:blipFill>
      <xdr:spPr>
        <a:xfrm>
          <a:off x="9048750" y="1076325"/>
          <a:ext cx="1114425" cy="304800"/>
        </a:xfrm>
        <a:prstGeom prst="rect">
          <a:avLst/>
        </a:prstGeom>
        <a:noFill/>
        <a:ln w="9525" cmpd="sng">
          <a:noFill/>
        </a:ln>
      </xdr:spPr>
    </xdr:pic>
    <xdr:clientData/>
  </xdr:twoCellAnchor>
  <xdr:twoCellAnchor>
    <xdr:from>
      <xdr:col>2</xdr:col>
      <xdr:colOff>38100</xdr:colOff>
      <xdr:row>24</xdr:row>
      <xdr:rowOff>95250</xdr:rowOff>
    </xdr:from>
    <xdr:to>
      <xdr:col>2</xdr:col>
      <xdr:colOff>4448175</xdr:colOff>
      <xdr:row>46</xdr:row>
      <xdr:rowOff>66675</xdr:rowOff>
    </xdr:to>
    <xdr:graphicFrame>
      <xdr:nvGraphicFramePr>
        <xdr:cNvPr id="4" name="Chart 67"/>
        <xdr:cNvGraphicFramePr/>
      </xdr:nvGraphicFramePr>
      <xdr:xfrm>
        <a:off x="4248150" y="4219575"/>
        <a:ext cx="4410075" cy="3695700"/>
      </xdr:xfrm>
      <a:graphic>
        <a:graphicData uri="http://schemas.openxmlformats.org/drawingml/2006/chart">
          <c:chart xmlns:c="http://schemas.openxmlformats.org/drawingml/2006/chart" r:id="rId4"/>
        </a:graphicData>
      </a:graphic>
    </xdr:graphicFrame>
    <xdr:clientData/>
  </xdr:twoCellAnchor>
  <xdr:twoCellAnchor>
    <xdr:from>
      <xdr:col>2</xdr:col>
      <xdr:colOff>47625</xdr:colOff>
      <xdr:row>0</xdr:row>
      <xdr:rowOff>238125</xdr:rowOff>
    </xdr:from>
    <xdr:to>
      <xdr:col>2</xdr:col>
      <xdr:colOff>4448175</xdr:colOff>
      <xdr:row>24</xdr:row>
      <xdr:rowOff>47625</xdr:rowOff>
    </xdr:to>
    <xdr:graphicFrame>
      <xdr:nvGraphicFramePr>
        <xdr:cNvPr id="5" name="Chart 69"/>
        <xdr:cNvGraphicFramePr/>
      </xdr:nvGraphicFramePr>
      <xdr:xfrm>
        <a:off x="4257675" y="238125"/>
        <a:ext cx="4400550" cy="3933825"/>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9525</xdr:colOff>
      <xdr:row>60</xdr:row>
      <xdr:rowOff>9525</xdr:rowOff>
    </xdr:from>
    <xdr:to>
      <xdr:col>1</xdr:col>
      <xdr:colOff>1600200</xdr:colOff>
      <xdr:row>62</xdr:row>
      <xdr:rowOff>0</xdr:rowOff>
    </xdr:to>
    <xdr:pic>
      <xdr:nvPicPr>
        <xdr:cNvPr id="6" name="User_Defined_CheckBox"/>
        <xdr:cNvPicPr preferRelativeResize="1">
          <a:picLocks noChangeAspect="1"/>
        </xdr:cNvPicPr>
      </xdr:nvPicPr>
      <xdr:blipFill>
        <a:blip r:embed="rId6"/>
        <a:stretch>
          <a:fillRect/>
        </a:stretch>
      </xdr:blipFill>
      <xdr:spPr>
        <a:xfrm>
          <a:off x="2619375" y="10163175"/>
          <a:ext cx="1590675" cy="352425"/>
        </a:xfrm>
        <a:prstGeom prst="rect">
          <a:avLst/>
        </a:prstGeom>
        <a:noFill/>
        <a:ln w="9525" cmpd="sng">
          <a:noFill/>
        </a:ln>
      </xdr:spPr>
    </xdr:pic>
    <xdr:clientData/>
  </xdr:twoCellAnchor>
  <xdr:twoCellAnchor editAs="oneCell">
    <xdr:from>
      <xdr:col>0</xdr:col>
      <xdr:colOff>666750</xdr:colOff>
      <xdr:row>77</xdr:row>
      <xdr:rowOff>0</xdr:rowOff>
    </xdr:from>
    <xdr:to>
      <xdr:col>0</xdr:col>
      <xdr:colOff>1971675</xdr:colOff>
      <xdr:row>78</xdr:row>
      <xdr:rowOff>152400</xdr:rowOff>
    </xdr:to>
    <xdr:pic>
      <xdr:nvPicPr>
        <xdr:cNvPr id="7" name="ComboBox_Rclass"/>
        <xdr:cNvPicPr preferRelativeResize="1">
          <a:picLocks noChangeAspect="1"/>
        </xdr:cNvPicPr>
      </xdr:nvPicPr>
      <xdr:blipFill>
        <a:blip r:embed="rId7"/>
        <a:stretch>
          <a:fillRect/>
        </a:stretch>
      </xdr:blipFill>
      <xdr:spPr>
        <a:xfrm>
          <a:off x="666750" y="13030200"/>
          <a:ext cx="1304925" cy="314325"/>
        </a:xfrm>
        <a:prstGeom prst="rect">
          <a:avLst/>
        </a:prstGeom>
        <a:noFill/>
        <a:ln w="9525" cmpd="sng">
          <a:noFill/>
        </a:ln>
      </xdr:spPr>
    </xdr:pic>
    <xdr:clientData/>
  </xdr:twoCellAnchor>
  <xdr:twoCellAnchor editAs="oneCell">
    <xdr:from>
      <xdr:col>0</xdr:col>
      <xdr:colOff>676275</xdr:colOff>
      <xdr:row>81</xdr:row>
      <xdr:rowOff>0</xdr:rowOff>
    </xdr:from>
    <xdr:to>
      <xdr:col>0</xdr:col>
      <xdr:colOff>1981200</xdr:colOff>
      <xdr:row>82</xdr:row>
      <xdr:rowOff>152400</xdr:rowOff>
    </xdr:to>
    <xdr:pic>
      <xdr:nvPicPr>
        <xdr:cNvPr id="8" name="ComboBox_Rinrush"/>
        <xdr:cNvPicPr preferRelativeResize="1">
          <a:picLocks noChangeAspect="1"/>
        </xdr:cNvPicPr>
      </xdr:nvPicPr>
      <xdr:blipFill>
        <a:blip r:embed="rId8"/>
        <a:stretch>
          <a:fillRect/>
        </a:stretch>
      </xdr:blipFill>
      <xdr:spPr>
        <a:xfrm>
          <a:off x="676275" y="13696950"/>
          <a:ext cx="1304925" cy="314325"/>
        </a:xfrm>
        <a:prstGeom prst="rect">
          <a:avLst/>
        </a:prstGeom>
        <a:noFill/>
        <a:ln w="9525" cmpd="sng">
          <a:noFill/>
        </a:ln>
      </xdr:spPr>
    </xdr:pic>
    <xdr:clientData/>
  </xdr:twoCellAnchor>
  <xdr:twoCellAnchor editAs="oneCell">
    <xdr:from>
      <xdr:col>0</xdr:col>
      <xdr:colOff>676275</xdr:colOff>
      <xdr:row>85</xdr:row>
      <xdr:rowOff>9525</xdr:rowOff>
    </xdr:from>
    <xdr:to>
      <xdr:col>0</xdr:col>
      <xdr:colOff>1981200</xdr:colOff>
      <xdr:row>86</xdr:row>
      <xdr:rowOff>161925</xdr:rowOff>
    </xdr:to>
    <xdr:pic>
      <xdr:nvPicPr>
        <xdr:cNvPr id="9" name="ComboBox_Rilim1"/>
        <xdr:cNvPicPr preferRelativeResize="1">
          <a:picLocks noChangeAspect="1"/>
        </xdr:cNvPicPr>
      </xdr:nvPicPr>
      <xdr:blipFill>
        <a:blip r:embed="rId9"/>
        <a:stretch>
          <a:fillRect/>
        </a:stretch>
      </xdr:blipFill>
      <xdr:spPr>
        <a:xfrm>
          <a:off x="676275" y="14373225"/>
          <a:ext cx="1304925" cy="314325"/>
        </a:xfrm>
        <a:prstGeom prst="rect">
          <a:avLst/>
        </a:prstGeom>
        <a:noFill/>
        <a:ln w="9525" cmpd="sng">
          <a:noFill/>
        </a:ln>
      </xdr:spPr>
    </xdr:pic>
    <xdr:clientData/>
  </xdr:twoCellAnchor>
  <xdr:twoCellAnchor editAs="oneCell">
    <xdr:from>
      <xdr:col>5</xdr:col>
      <xdr:colOff>47625</xdr:colOff>
      <xdr:row>1</xdr:row>
      <xdr:rowOff>76200</xdr:rowOff>
    </xdr:from>
    <xdr:to>
      <xdr:col>6</xdr:col>
      <xdr:colOff>38100</xdr:colOff>
      <xdr:row>3</xdr:row>
      <xdr:rowOff>47625</xdr:rowOff>
    </xdr:to>
    <xdr:pic>
      <xdr:nvPicPr>
        <xdr:cNvPr id="10" name="DisplayPolesZeroes_CheckBox"/>
        <xdr:cNvPicPr preferRelativeResize="1">
          <a:picLocks noChangeAspect="1"/>
        </xdr:cNvPicPr>
      </xdr:nvPicPr>
      <xdr:blipFill>
        <a:blip r:embed="rId10"/>
        <a:stretch>
          <a:fillRect/>
        </a:stretch>
      </xdr:blipFill>
      <xdr:spPr>
        <a:xfrm>
          <a:off x="13211175" y="323850"/>
          <a:ext cx="2209800" cy="304800"/>
        </a:xfrm>
        <a:prstGeom prst="rect">
          <a:avLst/>
        </a:prstGeom>
        <a:noFill/>
        <a:ln w="9525" cmpd="sng">
          <a:noFill/>
        </a:ln>
      </xdr:spPr>
    </xdr:pic>
    <xdr:clientData/>
  </xdr:twoCellAnchor>
  <xdr:twoCellAnchor editAs="oneCell">
    <xdr:from>
      <xdr:col>4</xdr:col>
      <xdr:colOff>790575</xdr:colOff>
      <xdr:row>1</xdr:row>
      <xdr:rowOff>66675</xdr:rowOff>
    </xdr:from>
    <xdr:to>
      <xdr:col>4</xdr:col>
      <xdr:colOff>2076450</xdr:colOff>
      <xdr:row>3</xdr:row>
      <xdr:rowOff>38100</xdr:rowOff>
    </xdr:to>
    <xdr:pic>
      <xdr:nvPicPr>
        <xdr:cNvPr id="11" name="T_compensation_ni_CheckBox"/>
        <xdr:cNvPicPr preferRelativeResize="1">
          <a:picLocks noChangeAspect="1"/>
        </xdr:cNvPicPr>
      </xdr:nvPicPr>
      <xdr:blipFill>
        <a:blip r:embed="rId11"/>
        <a:stretch>
          <a:fillRect/>
        </a:stretch>
      </xdr:blipFill>
      <xdr:spPr>
        <a:xfrm>
          <a:off x="11153775" y="314325"/>
          <a:ext cx="1285875" cy="304800"/>
        </a:xfrm>
        <a:prstGeom prst="rect">
          <a:avLst/>
        </a:prstGeom>
        <a:noFill/>
        <a:ln w="9525" cmpd="sng">
          <a:noFill/>
        </a:ln>
      </xdr:spPr>
    </xdr:pic>
    <xdr:clientData/>
  </xdr:twoCellAnchor>
  <xdr:twoCellAnchor editAs="oneCell">
    <xdr:from>
      <xdr:col>4</xdr:col>
      <xdr:colOff>790575</xdr:colOff>
      <xdr:row>3</xdr:row>
      <xdr:rowOff>114300</xdr:rowOff>
    </xdr:from>
    <xdr:to>
      <xdr:col>4</xdr:col>
      <xdr:colOff>2076450</xdr:colOff>
      <xdr:row>5</xdr:row>
      <xdr:rowOff>76200</xdr:rowOff>
    </xdr:to>
    <xdr:pic>
      <xdr:nvPicPr>
        <xdr:cNvPr id="12" name="T_closed_loop_ni_CheckBox"/>
        <xdr:cNvPicPr preferRelativeResize="1">
          <a:picLocks noChangeAspect="1"/>
        </xdr:cNvPicPr>
      </xdr:nvPicPr>
      <xdr:blipFill>
        <a:blip r:embed="rId12"/>
        <a:stretch>
          <a:fillRect/>
        </a:stretch>
      </xdr:blipFill>
      <xdr:spPr>
        <a:xfrm>
          <a:off x="11153775" y="695325"/>
          <a:ext cx="1285875" cy="304800"/>
        </a:xfrm>
        <a:prstGeom prst="rect">
          <a:avLst/>
        </a:prstGeom>
        <a:noFill/>
        <a:ln w="9525" cmpd="sng">
          <a:noFill/>
        </a:ln>
      </xdr:spPr>
    </xdr:pic>
    <xdr:clientData/>
  </xdr:twoCellAnchor>
  <xdr:twoCellAnchor editAs="oneCell">
    <xdr:from>
      <xdr:col>5</xdr:col>
      <xdr:colOff>9525</xdr:colOff>
      <xdr:row>25</xdr:row>
      <xdr:rowOff>9525</xdr:rowOff>
    </xdr:from>
    <xdr:to>
      <xdr:col>5</xdr:col>
      <xdr:colOff>2219325</xdr:colOff>
      <xdr:row>27</xdr:row>
      <xdr:rowOff>0</xdr:rowOff>
    </xdr:to>
    <xdr:pic>
      <xdr:nvPicPr>
        <xdr:cNvPr id="13" name="User_Defined_CheckBox_ni"/>
        <xdr:cNvPicPr preferRelativeResize="1">
          <a:picLocks noChangeAspect="1"/>
        </xdr:cNvPicPr>
      </xdr:nvPicPr>
      <xdr:blipFill>
        <a:blip r:embed="rId13"/>
        <a:stretch>
          <a:fillRect/>
        </a:stretch>
      </xdr:blipFill>
      <xdr:spPr>
        <a:xfrm>
          <a:off x="13173075" y="4305300"/>
          <a:ext cx="2209800" cy="333375"/>
        </a:xfrm>
        <a:prstGeom prst="rect">
          <a:avLst/>
        </a:prstGeom>
        <a:noFill/>
        <a:ln w="9525" cmpd="sng">
          <a:noFill/>
        </a:ln>
      </xdr:spPr>
    </xdr:pic>
    <xdr:clientData/>
  </xdr:twoCellAnchor>
  <xdr:twoCellAnchor editAs="oneCell">
    <xdr:from>
      <xdr:col>5</xdr:col>
      <xdr:colOff>9525</xdr:colOff>
      <xdr:row>31</xdr:row>
      <xdr:rowOff>9525</xdr:rowOff>
    </xdr:from>
    <xdr:to>
      <xdr:col>5</xdr:col>
      <xdr:colOff>2219325</xdr:colOff>
      <xdr:row>34</xdr:row>
      <xdr:rowOff>0</xdr:rowOff>
    </xdr:to>
    <xdr:pic>
      <xdr:nvPicPr>
        <xdr:cNvPr id="14" name="User_Defined_CheckBox_ni_man"/>
        <xdr:cNvPicPr preferRelativeResize="1">
          <a:picLocks noChangeAspect="1"/>
        </xdr:cNvPicPr>
      </xdr:nvPicPr>
      <xdr:blipFill>
        <a:blip r:embed="rId14"/>
        <a:stretch>
          <a:fillRect/>
        </a:stretch>
      </xdr:blipFill>
      <xdr:spPr>
        <a:xfrm>
          <a:off x="13173075" y="5324475"/>
          <a:ext cx="2209800" cy="504825"/>
        </a:xfrm>
        <a:prstGeom prst="rect">
          <a:avLst/>
        </a:prstGeom>
        <a:noFill/>
        <a:ln w="9525" cmpd="sng">
          <a:noFill/>
        </a:ln>
      </xdr:spPr>
    </xdr:pic>
    <xdr:clientData/>
  </xdr:twoCellAnchor>
  <xdr:twoCellAnchor editAs="oneCell">
    <xdr:from>
      <xdr:col>2</xdr:col>
      <xdr:colOff>695325</xdr:colOff>
      <xdr:row>47</xdr:row>
      <xdr:rowOff>85725</xdr:rowOff>
    </xdr:from>
    <xdr:to>
      <xdr:col>2</xdr:col>
      <xdr:colOff>3962400</xdr:colOff>
      <xdr:row>69</xdr:row>
      <xdr:rowOff>123825</xdr:rowOff>
    </xdr:to>
    <xdr:pic>
      <xdr:nvPicPr>
        <xdr:cNvPr id="15" name="Picture 154"/>
        <xdr:cNvPicPr preferRelativeResize="1">
          <a:picLocks noChangeAspect="1"/>
        </xdr:cNvPicPr>
      </xdr:nvPicPr>
      <xdr:blipFill>
        <a:blip r:embed="rId15"/>
        <a:stretch>
          <a:fillRect/>
        </a:stretch>
      </xdr:blipFill>
      <xdr:spPr>
        <a:xfrm>
          <a:off x="4905375" y="8096250"/>
          <a:ext cx="3267075" cy="3724275"/>
        </a:xfrm>
        <a:prstGeom prst="rect">
          <a:avLst/>
        </a:prstGeom>
        <a:noFill/>
        <a:ln w="1" cmpd="sng">
          <a:noFill/>
        </a:ln>
      </xdr:spPr>
    </xdr:pic>
    <xdr:clientData/>
  </xdr:twoCellAnchor>
  <xdr:twoCellAnchor editAs="oneCell">
    <xdr:from>
      <xdr:col>3</xdr:col>
      <xdr:colOff>1114425</xdr:colOff>
      <xdr:row>47</xdr:row>
      <xdr:rowOff>104775</xdr:rowOff>
    </xdr:from>
    <xdr:to>
      <xdr:col>5</xdr:col>
      <xdr:colOff>180975</xdr:colOff>
      <xdr:row>69</xdr:row>
      <xdr:rowOff>114300</xdr:rowOff>
    </xdr:to>
    <xdr:pic>
      <xdr:nvPicPr>
        <xdr:cNvPr id="16" name="Picture 155"/>
        <xdr:cNvPicPr preferRelativeResize="1">
          <a:picLocks noChangeAspect="1"/>
        </xdr:cNvPicPr>
      </xdr:nvPicPr>
      <xdr:blipFill>
        <a:blip r:embed="rId16"/>
        <a:stretch>
          <a:fillRect/>
        </a:stretch>
      </xdr:blipFill>
      <xdr:spPr>
        <a:xfrm>
          <a:off x="10020300" y="8115300"/>
          <a:ext cx="3324225" cy="3695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44</xdr:row>
      <xdr:rowOff>0</xdr:rowOff>
    </xdr:from>
    <xdr:to>
      <xdr:col>25</xdr:col>
      <xdr:colOff>209550</xdr:colOff>
      <xdr:row>80</xdr:row>
      <xdr:rowOff>114300</xdr:rowOff>
    </xdr:to>
    <xdr:pic>
      <xdr:nvPicPr>
        <xdr:cNvPr id="1" name="Picture 17"/>
        <xdr:cNvPicPr preferRelativeResize="1">
          <a:picLocks noChangeAspect="1"/>
        </xdr:cNvPicPr>
      </xdr:nvPicPr>
      <xdr:blipFill>
        <a:blip r:embed="rId1"/>
        <a:stretch>
          <a:fillRect/>
        </a:stretch>
      </xdr:blipFill>
      <xdr:spPr>
        <a:xfrm>
          <a:off x="0" y="7315200"/>
          <a:ext cx="15449550" cy="5943600"/>
        </a:xfrm>
        <a:prstGeom prst="rect">
          <a:avLst/>
        </a:prstGeom>
        <a:noFill/>
        <a:ln w="1" cmpd="sng">
          <a:noFill/>
        </a:ln>
      </xdr:spPr>
    </xdr:pic>
    <xdr:clientData/>
  </xdr:twoCellAnchor>
  <xdr:twoCellAnchor editAs="oneCell">
    <xdr:from>
      <xdr:col>0</xdr:col>
      <xdr:colOff>0</xdr:colOff>
      <xdr:row>1</xdr:row>
      <xdr:rowOff>0</xdr:rowOff>
    </xdr:from>
    <xdr:to>
      <xdr:col>25</xdr:col>
      <xdr:colOff>180975</xdr:colOff>
      <xdr:row>36</xdr:row>
      <xdr:rowOff>38100</xdr:rowOff>
    </xdr:to>
    <xdr:pic>
      <xdr:nvPicPr>
        <xdr:cNvPr id="2" name="Picture 18"/>
        <xdr:cNvPicPr preferRelativeResize="1">
          <a:picLocks noChangeAspect="1"/>
        </xdr:cNvPicPr>
      </xdr:nvPicPr>
      <xdr:blipFill>
        <a:blip r:embed="rId2"/>
        <a:stretch>
          <a:fillRect/>
        </a:stretch>
      </xdr:blipFill>
      <xdr:spPr>
        <a:xfrm>
          <a:off x="0" y="257175"/>
          <a:ext cx="15420975" cy="5705475"/>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1</xdr:row>
      <xdr:rowOff>9525</xdr:rowOff>
    </xdr:from>
    <xdr:to>
      <xdr:col>10</xdr:col>
      <xdr:colOff>161925</xdr:colOff>
      <xdr:row>22</xdr:row>
      <xdr:rowOff>19050</xdr:rowOff>
    </xdr:to>
    <xdr:graphicFrame>
      <xdr:nvGraphicFramePr>
        <xdr:cNvPr id="1" name="Chart 6"/>
        <xdr:cNvGraphicFramePr/>
      </xdr:nvGraphicFramePr>
      <xdr:xfrm>
        <a:off x="2609850" y="171450"/>
        <a:ext cx="4419600" cy="3409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ladislav.durev@onsemi.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codeName="Sheet1"/>
  <dimension ref="A1:J21"/>
  <sheetViews>
    <sheetView tabSelected="1" workbookViewId="0" topLeftCell="A1">
      <selection activeCell="H20" sqref="H20"/>
    </sheetView>
  </sheetViews>
  <sheetFormatPr defaultColWidth="9.140625" defaultRowHeight="12.75"/>
  <cols>
    <col min="1" max="1" width="24.140625" style="2" customWidth="1"/>
    <col min="2" max="2" width="77.421875" style="2" customWidth="1"/>
    <col min="3" max="8" width="9.140625" style="2" customWidth="1"/>
    <col min="9" max="9" width="30.8515625" style="2" customWidth="1"/>
    <col min="10" max="16384" width="9.140625" style="2" customWidth="1"/>
  </cols>
  <sheetData>
    <row r="1" spans="1:10" ht="20.25">
      <c r="A1" s="196" t="s">
        <v>219</v>
      </c>
      <c r="B1" s="196"/>
      <c r="C1" s="196"/>
      <c r="D1" s="196"/>
      <c r="E1" s="196"/>
      <c r="F1" s="196"/>
      <c r="G1" s="196"/>
      <c r="H1" s="196"/>
      <c r="I1" s="196"/>
      <c r="J1" s="196"/>
    </row>
    <row r="2" spans="1:10" ht="20.25">
      <c r="A2" s="43"/>
      <c r="B2" s="43"/>
      <c r="C2" s="43"/>
      <c r="D2" s="43"/>
      <c r="E2" s="43"/>
      <c r="F2" s="43"/>
      <c r="G2" s="43"/>
      <c r="H2" s="43"/>
      <c r="I2" s="43"/>
      <c r="J2" s="43"/>
    </row>
    <row r="3" spans="1:9" ht="69.75" customHeight="1">
      <c r="A3" s="197" t="s">
        <v>275</v>
      </c>
      <c r="B3" s="197"/>
      <c r="C3" s="44"/>
      <c r="D3" s="44"/>
      <c r="E3" s="44"/>
      <c r="F3" s="44"/>
      <c r="G3" s="44"/>
      <c r="H3" s="44"/>
      <c r="I3" s="44"/>
    </row>
    <row r="4" spans="1:9" ht="12.75">
      <c r="A4" s="44"/>
      <c r="B4" s="44"/>
      <c r="C4" s="44"/>
      <c r="D4" s="44"/>
      <c r="E4" s="44"/>
      <c r="F4" s="44"/>
      <c r="G4" s="44"/>
      <c r="H4" s="44"/>
      <c r="I4" s="44"/>
    </row>
    <row r="5" spans="1:9" ht="15" customHeight="1">
      <c r="A5" s="45" t="s">
        <v>201</v>
      </c>
      <c r="B5" s="45" t="s">
        <v>205</v>
      </c>
      <c r="C5" s="44"/>
      <c r="D5" s="44"/>
      <c r="E5" s="44"/>
      <c r="F5" s="44"/>
      <c r="G5" s="44"/>
      <c r="H5" s="44"/>
      <c r="I5" s="44"/>
    </row>
    <row r="6" spans="1:9" ht="15" customHeight="1">
      <c r="A6" s="38" t="s">
        <v>202</v>
      </c>
      <c r="B6" s="44" t="s">
        <v>206</v>
      </c>
      <c r="C6" s="44"/>
      <c r="D6" s="44"/>
      <c r="E6" s="44"/>
      <c r="F6" s="44"/>
      <c r="G6" s="44"/>
      <c r="H6" s="44"/>
      <c r="I6" s="44"/>
    </row>
    <row r="7" spans="1:9" ht="12.75">
      <c r="A7" s="39" t="s">
        <v>203</v>
      </c>
      <c r="B7" s="44" t="s">
        <v>207</v>
      </c>
      <c r="C7" s="44"/>
      <c r="D7" s="44"/>
      <c r="E7" s="44"/>
      <c r="F7" s="44"/>
      <c r="G7" s="44"/>
      <c r="H7" s="44"/>
      <c r="I7" s="44"/>
    </row>
    <row r="8" spans="1:9" ht="12.75">
      <c r="A8" s="40" t="s">
        <v>204</v>
      </c>
      <c r="B8" s="44" t="s">
        <v>208</v>
      </c>
      <c r="C8" s="44"/>
      <c r="D8" s="44"/>
      <c r="E8" s="44"/>
      <c r="F8" s="44"/>
      <c r="G8" s="44"/>
      <c r="H8" s="44"/>
      <c r="I8" s="44"/>
    </row>
    <row r="9" spans="1:9" ht="12.75">
      <c r="A9" s="42"/>
      <c r="B9" s="44"/>
      <c r="C9" s="44"/>
      <c r="D9" s="44"/>
      <c r="E9" s="44"/>
      <c r="F9" s="44"/>
      <c r="G9" s="44"/>
      <c r="H9" s="44"/>
      <c r="I9" s="44"/>
    </row>
    <row r="10" spans="1:9" ht="12.75">
      <c r="A10" s="42"/>
      <c r="B10" s="44"/>
      <c r="C10" s="44"/>
      <c r="D10" s="44"/>
      <c r="E10" s="44"/>
      <c r="F10" s="44"/>
      <c r="G10" s="44"/>
      <c r="H10" s="44"/>
      <c r="I10" s="44"/>
    </row>
    <row r="11" spans="1:9" ht="12.75">
      <c r="A11" s="44"/>
      <c r="B11" s="44"/>
      <c r="C11" s="44"/>
      <c r="D11" s="44"/>
      <c r="E11" s="44"/>
      <c r="F11" s="44"/>
      <c r="G11" s="44"/>
      <c r="H11" s="44"/>
      <c r="I11" s="44"/>
    </row>
    <row r="12" spans="1:9" ht="12.75">
      <c r="A12" s="45" t="s">
        <v>4</v>
      </c>
      <c r="B12" s="44"/>
      <c r="C12" s="44"/>
      <c r="D12" s="44"/>
      <c r="E12" s="44"/>
      <c r="F12" s="44"/>
      <c r="G12" s="44"/>
      <c r="H12" s="44"/>
      <c r="I12" s="44"/>
    </row>
    <row r="13" spans="1:9" ht="33" customHeight="1">
      <c r="A13" s="198" t="s">
        <v>0</v>
      </c>
      <c r="B13" s="198"/>
      <c r="C13" s="46"/>
      <c r="D13" s="46"/>
      <c r="E13" s="46"/>
      <c r="F13" s="46"/>
      <c r="G13" s="46"/>
      <c r="H13" s="46"/>
      <c r="I13" s="46"/>
    </row>
    <row r="14" spans="1:9" ht="30.75" customHeight="1">
      <c r="A14" s="198" t="s">
        <v>1</v>
      </c>
      <c r="B14" s="198"/>
      <c r="C14" s="46"/>
      <c r="D14" s="46"/>
      <c r="E14" s="46"/>
      <c r="F14" s="46"/>
      <c r="G14" s="46"/>
      <c r="H14" s="46"/>
      <c r="I14" s="46"/>
    </row>
    <row r="15" spans="1:9" ht="12.75">
      <c r="A15" s="46"/>
      <c r="B15" s="46"/>
      <c r="C15" s="46"/>
      <c r="D15" s="46"/>
      <c r="E15" s="46"/>
      <c r="F15" s="46"/>
      <c r="G15" s="46"/>
      <c r="H15" s="46"/>
      <c r="I15" s="46"/>
    </row>
    <row r="16" spans="1:9" ht="12.75">
      <c r="A16" s="47" t="s">
        <v>2</v>
      </c>
      <c r="B16" s="46"/>
      <c r="C16" s="46"/>
      <c r="D16" s="46"/>
      <c r="E16" s="46"/>
      <c r="F16" s="46"/>
      <c r="G16" s="46"/>
      <c r="H16" s="46"/>
      <c r="I16" s="46"/>
    </row>
    <row r="17" spans="1:9" ht="12.75">
      <c r="A17" s="48" t="s">
        <v>58</v>
      </c>
      <c r="B17" s="46"/>
      <c r="C17" s="46"/>
      <c r="D17" s="46"/>
      <c r="E17" s="46"/>
      <c r="F17" s="46"/>
      <c r="G17" s="46"/>
      <c r="H17" s="46"/>
      <c r="I17" s="46"/>
    </row>
    <row r="18" spans="1:9" ht="12.75">
      <c r="A18" s="46"/>
      <c r="B18" s="46"/>
      <c r="C18" s="46"/>
      <c r="D18" s="46"/>
      <c r="E18" s="46"/>
      <c r="F18" s="46"/>
      <c r="G18" s="46"/>
      <c r="H18" s="46"/>
      <c r="I18" s="46"/>
    </row>
    <row r="19" spans="1:9" ht="12.75">
      <c r="A19" s="49" t="s">
        <v>59</v>
      </c>
      <c r="B19" s="46"/>
      <c r="C19" s="46"/>
      <c r="D19" s="46"/>
      <c r="E19" s="46"/>
      <c r="F19" s="46"/>
      <c r="G19" s="46"/>
      <c r="H19" s="46"/>
      <c r="I19" s="46"/>
    </row>
    <row r="20" spans="1:9" ht="12.75">
      <c r="A20" s="2" t="s">
        <v>268</v>
      </c>
      <c r="F20" s="46"/>
      <c r="G20" s="46"/>
      <c r="H20" s="46"/>
      <c r="I20" s="46"/>
    </row>
    <row r="21" ht="12.75">
      <c r="A21" s="2" t="s">
        <v>267</v>
      </c>
    </row>
  </sheetData>
  <mergeCells count="4">
    <mergeCell ref="A1:J1"/>
    <mergeCell ref="A3:B3"/>
    <mergeCell ref="A13:B13"/>
    <mergeCell ref="A14:B14"/>
  </mergeCells>
  <hyperlinks>
    <hyperlink ref="A17" r:id="rId1" display="vladislav.durev@onsemi.com"/>
  </hyperlinks>
  <printOptions/>
  <pageMargins left="0.75" right="0.75" top="1" bottom="1" header="0.5" footer="0.5"/>
  <pageSetup horizontalDpi="600" verticalDpi="600" orientation="portrait" r:id="rId2"/>
</worksheet>
</file>

<file path=xl/worksheets/sheet2.xml><?xml version="1.0" encoding="utf-8"?>
<worksheet xmlns="http://schemas.openxmlformats.org/spreadsheetml/2006/main" xmlns:r="http://schemas.openxmlformats.org/officeDocument/2006/relationships">
  <sheetPr codeName="Sheet7"/>
  <dimension ref="A1:M99"/>
  <sheetViews>
    <sheetView workbookViewId="0" topLeftCell="A1">
      <selection activeCell="D42" sqref="D42"/>
    </sheetView>
  </sheetViews>
  <sheetFormatPr defaultColWidth="9.140625" defaultRowHeight="12.75"/>
  <cols>
    <col min="1" max="1" width="39.140625" style="83" customWidth="1"/>
    <col min="2" max="2" width="24.00390625" style="64" customWidth="1"/>
    <col min="3" max="3" width="70.421875" style="2" customWidth="1"/>
    <col min="4" max="4" width="21.8515625" style="2" customWidth="1"/>
    <col min="5" max="5" width="42.00390625" style="2" customWidth="1"/>
    <col min="6" max="6" width="33.28125" style="2" customWidth="1"/>
    <col min="7" max="7" width="20.7109375" style="2" customWidth="1"/>
    <col min="8" max="8" width="17.57421875" style="2" customWidth="1"/>
    <col min="9" max="9" width="21.57421875" style="2" customWidth="1"/>
    <col min="10" max="10" width="23.8515625" style="2" customWidth="1"/>
    <col min="11" max="11" width="17.8515625" style="2" customWidth="1"/>
    <col min="12" max="12" width="14.8515625" style="2" customWidth="1"/>
    <col min="13" max="13" width="15.140625" style="2" customWidth="1"/>
    <col min="14" max="14" width="16.8515625" style="2" customWidth="1"/>
    <col min="15" max="15" width="17.00390625" style="2" customWidth="1"/>
    <col min="16" max="16" width="16.421875" style="2" customWidth="1"/>
    <col min="17" max="17" width="22.140625" style="2" customWidth="1"/>
    <col min="18" max="18" width="21.421875" style="2" customWidth="1"/>
    <col min="19" max="19" width="17.140625" style="2" customWidth="1"/>
    <col min="20" max="20" width="17.00390625" style="2" customWidth="1"/>
    <col min="21" max="21" width="22.421875" style="2" customWidth="1"/>
    <col min="22" max="22" width="20.8515625" style="2" customWidth="1"/>
    <col min="23" max="16384" width="9.140625" style="2" customWidth="1"/>
  </cols>
  <sheetData>
    <row r="1" spans="1:5" ht="19.5" customHeight="1" thickBot="1">
      <c r="A1" s="63" t="s">
        <v>172</v>
      </c>
      <c r="D1" s="157" t="s">
        <v>247</v>
      </c>
      <c r="E1" s="154" t="s">
        <v>254</v>
      </c>
    </row>
    <row r="2" spans="1:12" ht="13.5" thickBot="1">
      <c r="A2" s="65" t="s">
        <v>233</v>
      </c>
      <c r="B2" s="67"/>
      <c r="C2" s="68"/>
      <c r="D2" s="68"/>
      <c r="E2" s="68"/>
      <c r="F2" s="68"/>
      <c r="G2" s="68"/>
      <c r="H2" s="68"/>
      <c r="I2" s="68"/>
      <c r="J2" s="68"/>
      <c r="K2" s="68"/>
      <c r="L2" s="68"/>
    </row>
    <row r="3" spans="1:12" ht="12.75">
      <c r="A3" s="69" t="s">
        <v>5</v>
      </c>
      <c r="B3" s="61">
        <v>100</v>
      </c>
      <c r="C3" s="68"/>
      <c r="D3" s="68"/>
      <c r="E3" s="68"/>
      <c r="F3" s="68"/>
      <c r="G3" s="68"/>
      <c r="H3" s="68"/>
      <c r="I3" s="68"/>
      <c r="J3" s="68"/>
      <c r="K3" s="68"/>
      <c r="L3" s="68"/>
    </row>
    <row r="4" spans="1:12" ht="13.5" thickBot="1">
      <c r="A4" s="70" t="s">
        <v>6</v>
      </c>
      <c r="B4" s="62">
        <v>1000000</v>
      </c>
      <c r="C4" s="68"/>
      <c r="D4" s="68"/>
      <c r="E4" s="68"/>
      <c r="F4" s="68"/>
      <c r="G4" s="68"/>
      <c r="H4" s="68"/>
      <c r="I4" s="68"/>
      <c r="J4" s="68"/>
      <c r="K4" s="68"/>
      <c r="L4" s="68"/>
    </row>
    <row r="5" spans="1:12" ht="13.5" thickBot="1">
      <c r="A5" s="71" t="s">
        <v>234</v>
      </c>
      <c r="B5" s="72"/>
      <c r="C5" s="68"/>
      <c r="D5" s="68"/>
      <c r="E5" s="68"/>
      <c r="F5" s="68"/>
      <c r="G5" s="68"/>
      <c r="H5" s="68"/>
      <c r="I5" s="68"/>
      <c r="J5" s="68"/>
      <c r="K5" s="68"/>
      <c r="L5" s="68"/>
    </row>
    <row r="6" spans="1:12" ht="12.75">
      <c r="A6" s="73" t="s">
        <v>14</v>
      </c>
      <c r="B6" s="53">
        <v>13</v>
      </c>
      <c r="C6" s="68"/>
      <c r="D6" s="68"/>
      <c r="E6" s="68"/>
      <c r="F6" s="68"/>
      <c r="G6" s="68"/>
      <c r="H6" s="68"/>
      <c r="I6" s="68"/>
      <c r="J6" s="68"/>
      <c r="K6" s="68"/>
      <c r="L6" s="68"/>
    </row>
    <row r="7" spans="1:12" ht="12.75">
      <c r="A7" s="75" t="s">
        <v>15</v>
      </c>
      <c r="B7" s="54">
        <v>12</v>
      </c>
      <c r="C7" s="68"/>
      <c r="D7" s="68"/>
      <c r="E7" s="68"/>
      <c r="F7" s="68"/>
      <c r="G7" s="68"/>
      <c r="H7" s="68"/>
      <c r="I7" s="68"/>
      <c r="J7" s="68"/>
      <c r="K7" s="68"/>
      <c r="L7" s="68"/>
    </row>
    <row r="8" spans="1:12" ht="12.75">
      <c r="A8" s="75" t="s">
        <v>16</v>
      </c>
      <c r="B8" s="54">
        <v>57</v>
      </c>
      <c r="C8" s="68"/>
      <c r="D8" s="68"/>
      <c r="E8" s="68"/>
      <c r="F8" s="68"/>
      <c r="G8" s="68"/>
      <c r="H8" s="68"/>
      <c r="I8" s="68"/>
      <c r="J8" s="68"/>
      <c r="K8" s="68"/>
      <c r="L8" s="68"/>
    </row>
    <row r="9" spans="1:12" ht="13.5" thickBot="1">
      <c r="A9" s="75" t="s">
        <v>17</v>
      </c>
      <c r="B9" s="54">
        <v>0.5</v>
      </c>
      <c r="C9" s="68"/>
      <c r="D9" s="68"/>
      <c r="E9" s="68"/>
      <c r="F9" s="68"/>
      <c r="G9" s="68"/>
      <c r="H9" s="68"/>
      <c r="I9" s="68"/>
      <c r="J9" s="68"/>
      <c r="K9" s="68"/>
      <c r="L9" s="68"/>
    </row>
    <row r="10" spans="1:12" ht="13.5" thickBot="1">
      <c r="A10" s="75" t="s">
        <v>130</v>
      </c>
      <c r="B10" s="54">
        <v>0.1</v>
      </c>
      <c r="C10" s="68"/>
      <c r="D10" s="106"/>
      <c r="E10" s="109" t="s">
        <v>212</v>
      </c>
      <c r="F10" s="108"/>
      <c r="H10" s="68"/>
      <c r="I10" s="68"/>
      <c r="J10" s="68"/>
      <c r="K10" s="68"/>
      <c r="L10" s="68"/>
    </row>
    <row r="11" spans="1:12" ht="12.75">
      <c r="A11" s="75" t="s">
        <v>139</v>
      </c>
      <c r="B11" s="54">
        <v>2.5</v>
      </c>
      <c r="C11" s="68"/>
      <c r="D11" s="110" t="s">
        <v>211</v>
      </c>
      <c r="E11" s="111" t="s">
        <v>209</v>
      </c>
      <c r="F11" s="74" t="s">
        <v>210</v>
      </c>
      <c r="H11" s="68"/>
      <c r="I11" s="68"/>
      <c r="J11" s="68"/>
      <c r="K11" s="68"/>
      <c r="L11" s="68"/>
    </row>
    <row r="12" spans="1:12" ht="13.5" thickBot="1">
      <c r="A12" s="75" t="s">
        <v>34</v>
      </c>
      <c r="B12" s="56">
        <v>5100</v>
      </c>
      <c r="C12" s="68"/>
      <c r="D12" s="113">
        <v>818.2562911866225</v>
      </c>
      <c r="E12" s="114">
        <v>59517.01637764978</v>
      </c>
      <c r="F12" s="52">
        <v>130939.42314399223</v>
      </c>
      <c r="I12" s="68"/>
      <c r="J12" s="68"/>
      <c r="K12" s="68"/>
      <c r="L12" s="68"/>
    </row>
    <row r="13" spans="1:12" ht="13.5" thickBot="1">
      <c r="A13" s="75" t="s">
        <v>33</v>
      </c>
      <c r="B13" s="56">
        <v>18000</v>
      </c>
      <c r="C13" s="68"/>
      <c r="D13" s="68"/>
      <c r="I13" s="68"/>
      <c r="J13" s="68"/>
      <c r="K13" s="68"/>
      <c r="L13" s="68"/>
    </row>
    <row r="14" spans="1:12" ht="13.5" thickBot="1">
      <c r="A14" s="77" t="s">
        <v>30</v>
      </c>
      <c r="B14" s="55">
        <v>70</v>
      </c>
      <c r="C14" s="68"/>
      <c r="D14" s="106"/>
      <c r="E14" s="107" t="s">
        <v>213</v>
      </c>
      <c r="F14" s="108"/>
      <c r="I14" s="68"/>
      <c r="J14" s="68"/>
      <c r="K14" s="68"/>
      <c r="L14" s="68"/>
    </row>
    <row r="15" spans="1:12" ht="12.75">
      <c r="A15" s="75" t="s">
        <v>222</v>
      </c>
      <c r="B15" s="56">
        <v>0.01</v>
      </c>
      <c r="C15" s="68"/>
      <c r="D15" s="110" t="s">
        <v>217</v>
      </c>
      <c r="E15" s="111" t="s">
        <v>218</v>
      </c>
      <c r="F15" s="112" t="s">
        <v>216</v>
      </c>
      <c r="I15" s="68"/>
      <c r="J15" s="68"/>
      <c r="K15" s="68"/>
      <c r="L15" s="68"/>
    </row>
    <row r="16" spans="1:12" ht="13.5" thickBot="1">
      <c r="A16" s="78" t="s">
        <v>12</v>
      </c>
      <c r="B16" s="150">
        <v>0.8</v>
      </c>
      <c r="C16" s="68"/>
      <c r="D16" s="113">
        <v>40928.44648009028</v>
      </c>
      <c r="E16" s="114">
        <v>1563.7045992237433</v>
      </c>
      <c r="F16" s="52">
        <v>8000</v>
      </c>
      <c r="I16" s="68"/>
      <c r="J16" s="68"/>
      <c r="K16" s="68"/>
      <c r="L16" s="68"/>
    </row>
    <row r="17" spans="1:12" ht="13.5" thickBot="1">
      <c r="A17" s="79"/>
      <c r="B17" s="36"/>
      <c r="C17" s="68"/>
      <c r="D17" s="68"/>
      <c r="I17" s="68"/>
      <c r="J17" s="68"/>
      <c r="K17" s="68"/>
      <c r="L17" s="68"/>
    </row>
    <row r="18" spans="1:12" ht="13.5" thickBot="1">
      <c r="A18" s="65" t="s">
        <v>174</v>
      </c>
      <c r="B18" s="50"/>
      <c r="C18" s="68"/>
      <c r="D18" s="106"/>
      <c r="E18" s="107" t="s">
        <v>258</v>
      </c>
      <c r="F18" s="108"/>
      <c r="I18" s="68"/>
      <c r="J18" s="68"/>
      <c r="K18" s="68"/>
      <c r="L18" s="68"/>
    </row>
    <row r="19" spans="1:12" ht="12.75">
      <c r="A19" s="73" t="s">
        <v>20</v>
      </c>
      <c r="B19" s="151">
        <v>8000</v>
      </c>
      <c r="C19" s="68"/>
      <c r="D19" s="110" t="s">
        <v>259</v>
      </c>
      <c r="E19" s="111" t="s">
        <v>260</v>
      </c>
      <c r="F19" s="194" t="s">
        <v>261</v>
      </c>
      <c r="I19" s="68"/>
      <c r="J19" s="68"/>
      <c r="K19" s="68"/>
      <c r="L19" s="68"/>
    </row>
    <row r="20" spans="1:12" ht="13.5" thickBot="1">
      <c r="A20" s="78" t="s">
        <v>32</v>
      </c>
      <c r="B20" s="150">
        <v>0.025</v>
      </c>
      <c r="C20" s="68"/>
      <c r="D20" s="113">
        <v>30000</v>
      </c>
      <c r="E20" s="114">
        <v>1000</v>
      </c>
      <c r="F20" s="52">
        <v>8000</v>
      </c>
      <c r="I20" s="68"/>
      <c r="J20" s="68"/>
      <c r="K20" s="68"/>
      <c r="L20" s="68"/>
    </row>
    <row r="21" spans="1:12" ht="13.5" thickBot="1">
      <c r="A21" s="79"/>
      <c r="B21" s="33"/>
      <c r="C21" s="68"/>
      <c r="D21" s="68"/>
      <c r="E21" s="68"/>
      <c r="F21" s="68"/>
      <c r="G21" s="68"/>
      <c r="H21" s="68"/>
      <c r="I21" s="68"/>
      <c r="J21" s="68"/>
      <c r="K21" s="68"/>
      <c r="L21" s="68"/>
    </row>
    <row r="22" spans="1:12" ht="13.5" thickBot="1">
      <c r="A22" s="65" t="s">
        <v>169</v>
      </c>
      <c r="B22" s="50"/>
      <c r="C22" s="68"/>
      <c r="D22" s="68"/>
      <c r="E22" s="68"/>
      <c r="F22" s="68"/>
      <c r="G22" s="68"/>
      <c r="H22" s="68"/>
      <c r="I22" s="68"/>
      <c r="J22" s="68"/>
      <c r="K22" s="68"/>
      <c r="L22" s="68"/>
    </row>
    <row r="23" spans="1:12" ht="13.5" thickBot="1">
      <c r="A23" s="73" t="s">
        <v>13</v>
      </c>
      <c r="B23" s="151">
        <v>0.000127</v>
      </c>
      <c r="C23" s="68"/>
      <c r="D23" s="68"/>
      <c r="E23" s="68"/>
      <c r="F23" s="68"/>
      <c r="G23" s="68"/>
      <c r="H23" s="68"/>
      <c r="I23" s="68"/>
      <c r="J23" s="68"/>
      <c r="K23" s="68"/>
      <c r="L23" s="68"/>
    </row>
    <row r="24" spans="1:12" ht="13.5" thickBot="1">
      <c r="A24" s="158" t="s">
        <v>126</v>
      </c>
      <c r="B24" s="56">
        <v>0.29</v>
      </c>
      <c r="C24" s="68"/>
      <c r="D24" s="160" t="s">
        <v>274</v>
      </c>
      <c r="E24" s="161"/>
      <c r="F24" s="68"/>
      <c r="G24" s="68"/>
      <c r="H24" s="68"/>
      <c r="I24" s="68"/>
      <c r="J24" s="68"/>
      <c r="K24" s="68"/>
      <c r="L24" s="68"/>
    </row>
    <row r="25" spans="1:12" ht="13.5" thickBot="1">
      <c r="A25" s="75" t="s">
        <v>162</v>
      </c>
      <c r="B25" s="56">
        <v>0.45</v>
      </c>
      <c r="C25" s="68"/>
      <c r="D25" s="195" t="s">
        <v>273</v>
      </c>
      <c r="E25" s="165">
        <v>8000</v>
      </c>
      <c r="F25" s="68"/>
      <c r="G25" s="68"/>
      <c r="H25" s="68"/>
      <c r="I25" s="68"/>
      <c r="J25" s="68"/>
      <c r="K25" s="68"/>
      <c r="L25" s="68"/>
    </row>
    <row r="26" spans="1:12" ht="13.5" thickBot="1">
      <c r="A26" s="78" t="s">
        <v>163</v>
      </c>
      <c r="B26" s="150">
        <v>0.05</v>
      </c>
      <c r="C26" s="68"/>
      <c r="D26" s="192" t="s">
        <v>290</v>
      </c>
      <c r="E26" s="159">
        <v>3300</v>
      </c>
      <c r="F26" s="168"/>
      <c r="G26" s="68"/>
      <c r="H26" s="68"/>
      <c r="I26" s="68"/>
      <c r="J26" s="68"/>
      <c r="K26" s="68"/>
      <c r="L26" s="68"/>
    </row>
    <row r="27" spans="1:12" ht="13.5" thickBot="1">
      <c r="A27" s="79"/>
      <c r="B27" s="33"/>
      <c r="C27" s="68"/>
      <c r="D27" s="192" t="s">
        <v>291</v>
      </c>
      <c r="E27" s="159">
        <v>2200</v>
      </c>
      <c r="F27" s="169"/>
      <c r="G27" s="68"/>
      <c r="H27" s="68"/>
      <c r="I27" s="68"/>
      <c r="J27" s="68"/>
      <c r="K27" s="68"/>
      <c r="L27" s="68"/>
    </row>
    <row r="28" spans="1:12" ht="13.5" thickBot="1">
      <c r="A28" s="65" t="s">
        <v>168</v>
      </c>
      <c r="B28" s="50"/>
      <c r="C28" s="68"/>
      <c r="D28" s="192" t="s">
        <v>264</v>
      </c>
      <c r="E28" s="170">
        <v>780</v>
      </c>
      <c r="F28" s="165">
        <v>780</v>
      </c>
      <c r="G28" s="68"/>
      <c r="H28" s="68"/>
      <c r="I28" s="68"/>
      <c r="J28" s="68"/>
      <c r="K28" s="68"/>
      <c r="L28" s="68"/>
    </row>
    <row r="29" spans="1:12" ht="12.75">
      <c r="A29" s="73" t="s">
        <v>165</v>
      </c>
      <c r="B29" s="151">
        <v>0.46</v>
      </c>
      <c r="C29" s="68"/>
      <c r="D29" s="192" t="s">
        <v>265</v>
      </c>
      <c r="E29" s="170">
        <v>1E-07</v>
      </c>
      <c r="F29" s="172">
        <v>1E-07</v>
      </c>
      <c r="G29" s="68"/>
      <c r="H29" s="68"/>
      <c r="I29" s="68"/>
      <c r="J29" s="68"/>
      <c r="K29" s="68"/>
      <c r="L29" s="68"/>
    </row>
    <row r="30" spans="1:12" ht="13.5" thickBot="1">
      <c r="A30" s="80" t="s">
        <v>166</v>
      </c>
      <c r="B30" s="56">
        <v>9.2E-11</v>
      </c>
      <c r="C30" s="163"/>
      <c r="D30" s="193" t="s">
        <v>266</v>
      </c>
      <c r="E30" s="171">
        <v>5.1E-09</v>
      </c>
      <c r="F30" s="173">
        <v>5.1E-09</v>
      </c>
      <c r="G30" s="68"/>
      <c r="H30" s="68"/>
      <c r="I30" s="68"/>
      <c r="J30" s="68"/>
      <c r="K30" s="68"/>
      <c r="L30" s="68"/>
    </row>
    <row r="31" spans="1:12" ht="13.5" thickBot="1">
      <c r="A31" s="80" t="s">
        <v>170</v>
      </c>
      <c r="B31" s="56">
        <v>1.2E-08</v>
      </c>
      <c r="C31" s="68"/>
      <c r="D31" s="68"/>
      <c r="E31" s="68"/>
      <c r="F31" s="68"/>
      <c r="G31" s="68"/>
      <c r="H31" s="68"/>
      <c r="I31" s="68"/>
      <c r="J31" s="68"/>
      <c r="K31" s="68"/>
      <c r="L31" s="68"/>
    </row>
    <row r="32" spans="1:12" ht="13.5" thickBot="1">
      <c r="A32" s="80" t="s">
        <v>171</v>
      </c>
      <c r="B32" s="56">
        <v>1.2E-08</v>
      </c>
      <c r="C32" s="68"/>
      <c r="D32" s="160" t="s">
        <v>284</v>
      </c>
      <c r="E32" s="161"/>
      <c r="F32" s="168"/>
      <c r="G32" s="68"/>
      <c r="H32" s="68"/>
      <c r="I32" s="68"/>
      <c r="J32" s="68"/>
      <c r="K32" s="68"/>
      <c r="L32" s="68"/>
    </row>
    <row r="33" spans="1:12" ht="13.5" thickBot="1">
      <c r="A33" s="81" t="s">
        <v>167</v>
      </c>
      <c r="B33" s="150">
        <v>2.9</v>
      </c>
      <c r="C33" s="68"/>
      <c r="D33" s="164" t="s">
        <v>287</v>
      </c>
      <c r="E33" s="165">
        <v>-13</v>
      </c>
      <c r="F33" s="187"/>
      <c r="G33" s="68"/>
      <c r="H33" s="68"/>
      <c r="I33" s="68"/>
      <c r="J33" s="68"/>
      <c r="K33" s="68"/>
      <c r="L33" s="68"/>
    </row>
    <row r="34" spans="1:12" ht="13.5" thickBot="1">
      <c r="A34" s="82"/>
      <c r="B34" s="33"/>
      <c r="C34" s="68"/>
      <c r="D34" s="162" t="s">
        <v>285</v>
      </c>
      <c r="E34" s="159">
        <v>30000</v>
      </c>
      <c r="F34" s="169"/>
      <c r="G34" s="68"/>
      <c r="H34" s="68"/>
      <c r="I34" s="68"/>
      <c r="J34" s="68"/>
      <c r="K34" s="68"/>
      <c r="L34" s="68"/>
    </row>
    <row r="35" spans="1:12" ht="13.5" thickBot="1">
      <c r="A35" s="65" t="s">
        <v>161</v>
      </c>
      <c r="B35" s="50"/>
      <c r="C35" s="68"/>
      <c r="D35" s="162" t="s">
        <v>286</v>
      </c>
      <c r="E35" s="159">
        <v>1000</v>
      </c>
      <c r="F35" s="68"/>
      <c r="G35" s="68"/>
      <c r="H35" s="68"/>
      <c r="I35" s="68"/>
      <c r="J35" s="68"/>
      <c r="K35" s="68"/>
      <c r="L35" s="68"/>
    </row>
    <row r="36" spans="1:12" ht="12.75">
      <c r="A36" s="73" t="s">
        <v>10</v>
      </c>
      <c r="B36" s="151">
        <v>2</v>
      </c>
      <c r="C36" s="68"/>
      <c r="D36" s="192" t="s">
        <v>264</v>
      </c>
      <c r="E36" s="166">
        <v>770.544799065618</v>
      </c>
      <c r="F36" s="33"/>
      <c r="G36" s="68"/>
      <c r="H36" s="68"/>
      <c r="I36" s="68"/>
      <c r="J36" s="68"/>
      <c r="K36" s="68"/>
      <c r="L36" s="68"/>
    </row>
    <row r="37" spans="1:12" ht="12.75">
      <c r="A37" s="75" t="s">
        <v>18</v>
      </c>
      <c r="B37" s="56">
        <v>100000</v>
      </c>
      <c r="C37" s="68"/>
      <c r="D37" s="192" t="s">
        <v>265</v>
      </c>
      <c r="E37" s="166">
        <v>2.0654859170406528E-07</v>
      </c>
      <c r="F37" s="33"/>
      <c r="G37" s="68"/>
      <c r="H37" s="68"/>
      <c r="I37" s="68"/>
      <c r="J37" s="68"/>
      <c r="K37" s="68"/>
      <c r="L37" s="68"/>
    </row>
    <row r="38" spans="1:12" ht="13.5" thickBot="1">
      <c r="A38" s="75" t="s">
        <v>164</v>
      </c>
      <c r="B38" s="56">
        <v>9</v>
      </c>
      <c r="C38" s="68"/>
      <c r="D38" s="193" t="s">
        <v>266</v>
      </c>
      <c r="E38" s="167">
        <v>6.884953056802175E-09</v>
      </c>
      <c r="F38" s="33"/>
      <c r="G38" s="68"/>
      <c r="H38" s="68"/>
      <c r="I38" s="68"/>
      <c r="J38" s="68"/>
      <c r="K38" s="68"/>
      <c r="L38" s="68"/>
    </row>
    <row r="39" spans="1:12" ht="13.5" thickBot="1">
      <c r="A39" s="78" t="s">
        <v>221</v>
      </c>
      <c r="B39" s="150">
        <v>18</v>
      </c>
      <c r="C39" s="68"/>
      <c r="D39" s="68"/>
      <c r="E39" s="68"/>
      <c r="F39" s="68"/>
      <c r="G39" s="68"/>
      <c r="H39" s="68"/>
      <c r="I39" s="68"/>
      <c r="J39" s="68"/>
      <c r="K39" s="68"/>
      <c r="L39" s="68"/>
    </row>
    <row r="40" spans="1:12" ht="13.5" thickBot="1">
      <c r="A40" s="79"/>
      <c r="B40" s="33"/>
      <c r="C40" s="68"/>
      <c r="D40" s="68"/>
      <c r="E40" s="68"/>
      <c r="F40" s="68"/>
      <c r="G40" s="68"/>
      <c r="H40" s="68"/>
      <c r="I40" s="68"/>
      <c r="J40" s="68"/>
      <c r="K40" s="68"/>
      <c r="L40" s="68"/>
    </row>
    <row r="41" spans="1:12" ht="13.5" thickBot="1">
      <c r="A41" s="65" t="s">
        <v>46</v>
      </c>
      <c r="B41" s="50"/>
      <c r="C41" s="68"/>
      <c r="D41" s="68"/>
      <c r="E41" s="68"/>
      <c r="F41" s="68"/>
      <c r="G41" s="68"/>
      <c r="H41" s="68"/>
      <c r="I41" s="68"/>
      <c r="J41" s="68"/>
      <c r="K41" s="68"/>
      <c r="L41" s="68"/>
    </row>
    <row r="42" spans="1:12" ht="12.75">
      <c r="A42" s="73" t="s">
        <v>214</v>
      </c>
      <c r="B42" s="57">
        <v>8000</v>
      </c>
      <c r="C42" s="68"/>
      <c r="D42" s="68"/>
      <c r="E42" s="68"/>
      <c r="F42" s="68"/>
      <c r="G42" s="68"/>
      <c r="H42" s="68"/>
      <c r="I42" s="68"/>
      <c r="J42" s="68"/>
      <c r="K42" s="68"/>
      <c r="L42" s="68"/>
    </row>
    <row r="43" spans="1:12" ht="12.75">
      <c r="A43" s="58" t="s">
        <v>215</v>
      </c>
      <c r="B43" s="51">
        <v>13.288644632383258</v>
      </c>
      <c r="C43" s="68"/>
      <c r="D43" s="68"/>
      <c r="E43" s="68"/>
      <c r="F43" s="68"/>
      <c r="G43" s="68"/>
      <c r="H43" s="68"/>
      <c r="I43" s="68"/>
      <c r="J43" s="68"/>
      <c r="K43" s="68"/>
      <c r="L43" s="68"/>
    </row>
    <row r="44" spans="1:12" ht="13.5" thickBot="1">
      <c r="A44" s="70" t="s">
        <v>9</v>
      </c>
      <c r="B44" s="59">
        <v>0.4206098843322818</v>
      </c>
      <c r="C44" s="68"/>
      <c r="D44" s="68"/>
      <c r="E44" s="68"/>
      <c r="F44" s="68"/>
      <c r="G44" s="68"/>
      <c r="H44" s="68"/>
      <c r="I44" s="68"/>
      <c r="J44" s="68"/>
      <c r="K44" s="68"/>
      <c r="L44" s="68"/>
    </row>
    <row r="45" spans="1:12" ht="13.5" thickBot="1">
      <c r="A45" s="79"/>
      <c r="B45" s="33"/>
      <c r="C45" s="68"/>
      <c r="D45" s="68"/>
      <c r="E45" s="68"/>
      <c r="F45" s="68"/>
      <c r="G45" s="68"/>
      <c r="H45" s="68"/>
      <c r="I45" s="68"/>
      <c r="J45" s="68"/>
      <c r="K45" s="68"/>
      <c r="L45" s="68"/>
    </row>
    <row r="46" spans="1:12" ht="13.5" thickBot="1">
      <c r="A46" s="65" t="s">
        <v>47</v>
      </c>
      <c r="B46" s="50"/>
      <c r="C46" s="68"/>
      <c r="D46" s="68"/>
      <c r="E46" s="68"/>
      <c r="F46" s="68"/>
      <c r="G46" s="68"/>
      <c r="H46" s="68"/>
      <c r="I46" s="68"/>
      <c r="J46" s="68"/>
      <c r="K46" s="68"/>
      <c r="L46" s="68"/>
    </row>
    <row r="47" spans="1:12" ht="12.75">
      <c r="A47" s="73" t="s">
        <v>35</v>
      </c>
      <c r="B47" s="57">
        <v>4750</v>
      </c>
      <c r="C47" s="68"/>
      <c r="D47" s="68"/>
      <c r="E47" s="68"/>
      <c r="F47" s="68"/>
      <c r="G47" s="68"/>
      <c r="H47" s="68"/>
      <c r="I47" s="68"/>
      <c r="J47" s="68"/>
      <c r="K47" s="68"/>
      <c r="L47" s="68"/>
    </row>
    <row r="48" spans="1:12" ht="12.75">
      <c r="A48" s="75" t="s">
        <v>36</v>
      </c>
      <c r="B48" s="51">
        <v>294</v>
      </c>
      <c r="C48" s="68"/>
      <c r="D48" s="68"/>
      <c r="E48" s="68"/>
      <c r="F48" s="68"/>
      <c r="G48" s="68"/>
      <c r="H48" s="68"/>
      <c r="I48" s="68"/>
      <c r="J48" s="68"/>
      <c r="K48" s="68"/>
      <c r="L48" s="68"/>
    </row>
    <row r="49" spans="1:12" ht="12.75">
      <c r="A49" s="75" t="s">
        <v>152</v>
      </c>
      <c r="B49" s="51">
        <v>1000000000000</v>
      </c>
      <c r="C49" s="68"/>
      <c r="D49" s="68"/>
      <c r="E49" s="68"/>
      <c r="F49" s="68"/>
      <c r="G49" s="68"/>
      <c r="H49" s="68"/>
      <c r="I49" s="68"/>
      <c r="J49" s="68"/>
      <c r="K49" s="68"/>
      <c r="L49" s="68"/>
    </row>
    <row r="50" spans="1:12" ht="12.75">
      <c r="A50" s="77" t="s">
        <v>8</v>
      </c>
      <c r="B50" s="51">
        <v>11.01</v>
      </c>
      <c r="C50" s="68"/>
      <c r="D50" s="68"/>
      <c r="E50" s="68"/>
      <c r="F50" s="68"/>
      <c r="G50" s="68"/>
      <c r="H50" s="68"/>
      <c r="I50" s="68"/>
      <c r="J50" s="68"/>
      <c r="K50" s="68"/>
      <c r="L50" s="68"/>
    </row>
    <row r="51" spans="1:12" ht="12.75">
      <c r="A51" s="75" t="s">
        <v>7</v>
      </c>
      <c r="B51" s="51">
        <v>0.026741082261586994</v>
      </c>
      <c r="C51" s="68"/>
      <c r="D51" s="68"/>
      <c r="E51" s="68"/>
      <c r="F51" s="68"/>
      <c r="G51" s="68"/>
      <c r="H51" s="68"/>
      <c r="I51" s="68"/>
      <c r="J51" s="68"/>
      <c r="K51" s="68"/>
      <c r="L51" s="68"/>
    </row>
    <row r="52" spans="1:12" ht="12.75">
      <c r="A52" s="75" t="s">
        <v>131</v>
      </c>
      <c r="B52" s="51">
        <v>383000</v>
      </c>
      <c r="C52" s="68"/>
      <c r="D52" s="68"/>
      <c r="G52" s="68"/>
      <c r="H52" s="68"/>
      <c r="I52" s="68"/>
      <c r="J52" s="68"/>
      <c r="K52" s="68"/>
      <c r="L52" s="68"/>
    </row>
    <row r="53" spans="1:12" ht="12.75">
      <c r="A53" s="75" t="s">
        <v>153</v>
      </c>
      <c r="B53" s="51">
        <v>19110</v>
      </c>
      <c r="C53" s="68"/>
      <c r="D53" s="68"/>
      <c r="E53" s="68"/>
      <c r="F53" s="68"/>
      <c r="G53" s="68"/>
      <c r="H53" s="68"/>
      <c r="I53" s="68"/>
      <c r="J53" s="68"/>
      <c r="K53" s="68"/>
      <c r="L53" s="68"/>
    </row>
    <row r="54" spans="1:12" ht="12.75">
      <c r="A54" s="75" t="s">
        <v>85</v>
      </c>
      <c r="B54" s="51">
        <v>0.18499284107809577</v>
      </c>
      <c r="C54" s="68"/>
      <c r="D54" s="68"/>
      <c r="E54" s="68"/>
      <c r="F54" s="68"/>
      <c r="G54" s="68"/>
      <c r="H54" s="68"/>
      <c r="I54" s="68"/>
      <c r="J54" s="68"/>
      <c r="K54" s="68"/>
      <c r="L54" s="68"/>
    </row>
    <row r="55" spans="1:12" ht="12.75">
      <c r="A55" s="75" t="s">
        <v>37</v>
      </c>
      <c r="B55" s="51">
        <v>5.6E-09</v>
      </c>
      <c r="C55" s="68"/>
      <c r="D55" s="68"/>
      <c r="E55" s="68"/>
      <c r="F55" s="68"/>
      <c r="G55" s="68"/>
      <c r="H55" s="68"/>
      <c r="I55" s="68"/>
      <c r="J55" s="68"/>
      <c r="K55" s="68"/>
      <c r="L55" s="68"/>
    </row>
    <row r="56" spans="1:12" ht="12.75">
      <c r="A56" s="75" t="s">
        <v>38</v>
      </c>
      <c r="B56" s="51">
        <v>1.5E-09</v>
      </c>
      <c r="C56" s="68"/>
      <c r="D56" s="68"/>
      <c r="E56" s="68"/>
      <c r="F56" s="68"/>
      <c r="G56" s="68"/>
      <c r="H56" s="68"/>
      <c r="I56" s="68"/>
      <c r="J56" s="68"/>
      <c r="K56" s="68"/>
      <c r="L56" s="68"/>
    </row>
    <row r="57" spans="1:12" ht="12.75">
      <c r="A57" s="75" t="s">
        <v>11</v>
      </c>
      <c r="B57" s="51">
        <v>0.0001</v>
      </c>
      <c r="C57" s="68"/>
      <c r="D57" s="68"/>
      <c r="E57" s="68"/>
      <c r="F57" s="68"/>
      <c r="G57" s="68"/>
      <c r="H57" s="68"/>
      <c r="I57" s="68"/>
      <c r="J57" s="68"/>
      <c r="K57" s="68"/>
      <c r="L57" s="68"/>
    </row>
    <row r="58" spans="1:12" ht="14.25" customHeight="1">
      <c r="A58" s="75" t="s">
        <v>223</v>
      </c>
      <c r="B58" s="51">
        <v>4.7000000000000004E-08</v>
      </c>
      <c r="C58" s="68"/>
      <c r="D58" s="68"/>
      <c r="E58" s="68"/>
      <c r="F58" s="68"/>
      <c r="G58" s="68"/>
      <c r="H58" s="68"/>
      <c r="I58" s="68"/>
      <c r="J58" s="68"/>
      <c r="K58" s="68"/>
      <c r="L58" s="68"/>
    </row>
    <row r="59" spans="1:12" ht="13.5" customHeight="1" thickBot="1">
      <c r="A59" s="78" t="s">
        <v>86</v>
      </c>
      <c r="B59" s="59">
        <v>1.06807E-05</v>
      </c>
      <c r="C59" s="68"/>
      <c r="D59" s="68"/>
      <c r="E59" s="68"/>
      <c r="F59" s="68"/>
      <c r="G59" s="68"/>
      <c r="H59" s="68"/>
      <c r="I59" s="68"/>
      <c r="J59" s="68"/>
      <c r="K59" s="68"/>
      <c r="L59" s="68"/>
    </row>
    <row r="60" spans="3:12" ht="13.5" thickBot="1">
      <c r="C60" s="68"/>
      <c r="D60" s="68"/>
      <c r="E60" s="68"/>
      <c r="F60" s="68"/>
      <c r="G60" s="68"/>
      <c r="H60" s="68"/>
      <c r="I60" s="68"/>
      <c r="J60" s="68"/>
      <c r="K60" s="68"/>
      <c r="L60" s="68"/>
    </row>
    <row r="61" spans="1:12" ht="12.75">
      <c r="A61" s="84" t="s">
        <v>52</v>
      </c>
      <c r="B61" s="85"/>
      <c r="C61" s="68"/>
      <c r="D61" s="68"/>
      <c r="E61" s="68"/>
      <c r="F61" s="68"/>
      <c r="G61" s="68"/>
      <c r="H61" s="68"/>
      <c r="I61" s="68"/>
      <c r="J61" s="68"/>
      <c r="K61" s="68"/>
      <c r="L61" s="68"/>
    </row>
    <row r="62" spans="1:12" ht="15.75" customHeight="1" thickBot="1">
      <c r="A62" s="86" t="s">
        <v>53</v>
      </c>
      <c r="B62" s="87"/>
      <c r="C62" s="68"/>
      <c r="D62" s="68"/>
      <c r="E62" s="68"/>
      <c r="F62" s="68"/>
      <c r="G62" s="68"/>
      <c r="H62" s="68"/>
      <c r="I62" s="68"/>
      <c r="J62" s="68"/>
      <c r="K62" s="68"/>
      <c r="L62" s="68"/>
    </row>
    <row r="63" spans="1:12" ht="14.25" customHeight="1">
      <c r="A63" s="73" t="s">
        <v>35</v>
      </c>
      <c r="B63" s="151">
        <v>4700</v>
      </c>
      <c r="C63" s="68"/>
      <c r="D63" s="68"/>
      <c r="E63" s="68"/>
      <c r="F63" s="68"/>
      <c r="G63" s="68"/>
      <c r="H63" s="68"/>
      <c r="I63" s="68"/>
      <c r="J63" s="68"/>
      <c r="K63" s="68"/>
      <c r="L63" s="68"/>
    </row>
    <row r="64" spans="1:12" ht="12.75">
      <c r="A64" s="75" t="s">
        <v>36</v>
      </c>
      <c r="B64" s="56">
        <v>1112.8731141241365</v>
      </c>
      <c r="C64" s="68"/>
      <c r="D64" s="68"/>
      <c r="E64" s="68"/>
      <c r="F64" s="68"/>
      <c r="G64" s="68"/>
      <c r="H64" s="68"/>
      <c r="I64" s="68"/>
      <c r="J64" s="68"/>
      <c r="K64" s="68"/>
      <c r="L64" s="68"/>
    </row>
    <row r="65" spans="1:12" ht="12.75">
      <c r="A65" s="75" t="s">
        <v>37</v>
      </c>
      <c r="B65" s="56">
        <v>2.5112025726219677E-08</v>
      </c>
      <c r="C65" s="68"/>
      <c r="D65" s="68"/>
      <c r="E65" s="68"/>
      <c r="F65" s="68"/>
      <c r="G65" s="68"/>
      <c r="H65" s="68"/>
      <c r="I65" s="68"/>
      <c r="J65" s="68"/>
      <c r="K65" s="68"/>
      <c r="L65" s="68"/>
    </row>
    <row r="66" spans="1:12" ht="13.5" thickBot="1">
      <c r="A66" s="78" t="s">
        <v>38</v>
      </c>
      <c r="B66" s="150">
        <v>5.068676590984367E-09</v>
      </c>
      <c r="C66" s="68"/>
      <c r="D66" s="68"/>
      <c r="E66" s="68"/>
      <c r="F66" s="68"/>
      <c r="G66" s="68"/>
      <c r="H66" s="68"/>
      <c r="I66" s="68"/>
      <c r="J66" s="68"/>
      <c r="K66" s="68"/>
      <c r="L66" s="68"/>
    </row>
    <row r="67" spans="1:12" ht="13.5" thickBot="1">
      <c r="A67" s="79"/>
      <c r="B67" s="88"/>
      <c r="C67" s="68"/>
      <c r="D67" s="68"/>
      <c r="E67" s="68"/>
      <c r="F67" s="68"/>
      <c r="G67" s="68"/>
      <c r="H67" s="68"/>
      <c r="I67" s="68"/>
      <c r="J67" s="68"/>
      <c r="K67" s="68"/>
      <c r="L67" s="68"/>
    </row>
    <row r="68" spans="1:12" ht="13.5" thickBot="1">
      <c r="A68" s="65" t="s">
        <v>134</v>
      </c>
      <c r="B68" s="50"/>
      <c r="C68" s="68"/>
      <c r="D68" s="68"/>
      <c r="E68" s="68"/>
      <c r="F68" s="68"/>
      <c r="G68" s="68"/>
      <c r="H68" s="68"/>
      <c r="I68" s="68"/>
      <c r="J68" s="68"/>
      <c r="K68" s="68"/>
      <c r="L68" s="68"/>
    </row>
    <row r="69" spans="1:12" ht="12.75">
      <c r="A69" s="89" t="s">
        <v>3</v>
      </c>
      <c r="B69" s="60">
        <v>36</v>
      </c>
      <c r="C69" s="68"/>
      <c r="D69" s="90"/>
      <c r="E69" s="90"/>
      <c r="F69" s="90"/>
      <c r="G69" s="90"/>
      <c r="H69" s="90"/>
      <c r="I69" s="90"/>
      <c r="J69" s="90"/>
      <c r="K69" s="90"/>
      <c r="L69" s="90"/>
    </row>
    <row r="70" spans="1:13" ht="12.75">
      <c r="A70" s="91" t="s">
        <v>175</v>
      </c>
      <c r="B70" s="51">
        <v>23700</v>
      </c>
      <c r="C70" s="68"/>
      <c r="D70" s="68"/>
      <c r="E70" s="68"/>
      <c r="F70" s="92"/>
      <c r="G70" s="92"/>
      <c r="H70" s="92"/>
      <c r="I70" s="92"/>
      <c r="J70" s="92"/>
      <c r="K70" s="92"/>
      <c r="L70" s="92"/>
      <c r="M70" s="68"/>
    </row>
    <row r="71" spans="1:13" ht="13.5" thickBot="1">
      <c r="A71" s="93" t="s">
        <v>176</v>
      </c>
      <c r="B71" s="59">
        <v>1778</v>
      </c>
      <c r="C71" s="94" t="s">
        <v>262</v>
      </c>
      <c r="D71" s="68"/>
      <c r="E71" s="94" t="s">
        <v>263</v>
      </c>
      <c r="F71" s="92"/>
      <c r="G71" s="92"/>
      <c r="H71" s="92"/>
      <c r="I71" s="92"/>
      <c r="J71" s="92"/>
      <c r="K71" s="92"/>
      <c r="L71" s="92"/>
      <c r="M71" s="68"/>
    </row>
    <row r="72" spans="1:13" ht="13.5" thickBot="1">
      <c r="A72" s="92"/>
      <c r="B72" s="92"/>
      <c r="C72" s="68"/>
      <c r="D72" s="68"/>
      <c r="E72" s="68"/>
      <c r="F72" s="92"/>
      <c r="G72" s="92"/>
      <c r="H72" s="92"/>
      <c r="I72" s="92"/>
      <c r="J72" s="92"/>
      <c r="K72" s="92"/>
      <c r="L72" s="92"/>
      <c r="M72" s="68"/>
    </row>
    <row r="73" spans="1:13" ht="13.5" thickBot="1">
      <c r="A73" s="100" t="s">
        <v>173</v>
      </c>
      <c r="B73" s="101">
        <v>82.90903235801076</v>
      </c>
      <c r="E73" s="92"/>
      <c r="F73" s="92"/>
      <c r="G73" s="92"/>
      <c r="H73" s="92"/>
      <c r="I73" s="92"/>
      <c r="J73" s="92"/>
      <c r="K73" s="92"/>
      <c r="L73" s="92"/>
      <c r="M73" s="68"/>
    </row>
    <row r="74" spans="5:13" ht="12.75">
      <c r="E74" s="92"/>
      <c r="F74" s="68"/>
      <c r="G74" s="68"/>
      <c r="H74" s="68"/>
      <c r="I74" s="92"/>
      <c r="J74" s="92"/>
      <c r="K74" s="92"/>
      <c r="L74" s="92"/>
      <c r="M74" s="68"/>
    </row>
    <row r="75" spans="5:13" ht="12.75">
      <c r="E75" s="68"/>
      <c r="F75" s="68"/>
      <c r="G75" s="68"/>
      <c r="H75" s="68"/>
      <c r="I75" s="68"/>
      <c r="J75" s="68"/>
      <c r="K75" s="92"/>
      <c r="L75" s="92"/>
      <c r="M75" s="68"/>
    </row>
    <row r="76" spans="5:13" ht="13.5" thickBot="1">
      <c r="E76" s="68"/>
      <c r="F76" s="68"/>
      <c r="G76" s="68"/>
      <c r="H76" s="68"/>
      <c r="I76" s="68"/>
      <c r="J76" s="68"/>
      <c r="K76" s="92"/>
      <c r="L76" s="92"/>
      <c r="M76" s="68"/>
    </row>
    <row r="77" spans="1:13" ht="12.75">
      <c r="A77" s="122" t="s">
        <v>155</v>
      </c>
      <c r="B77" s="123"/>
      <c r="C77" s="124" t="s">
        <v>156</v>
      </c>
      <c r="D77" s="125"/>
      <c r="E77" s="68"/>
      <c r="F77" s="68"/>
      <c r="G77" s="68"/>
      <c r="H77" s="68"/>
      <c r="I77" s="68"/>
      <c r="J77" s="68"/>
      <c r="K77" s="95"/>
      <c r="L77" s="92"/>
      <c r="M77" s="68"/>
    </row>
    <row r="78" spans="1:13" ht="12.75">
      <c r="A78" s="102"/>
      <c r="B78" s="131" t="s">
        <v>294</v>
      </c>
      <c r="C78" s="37"/>
      <c r="D78" s="103"/>
      <c r="E78" s="96"/>
      <c r="F78" s="95"/>
      <c r="G78" s="95"/>
      <c r="H78" s="95"/>
      <c r="I78" s="95"/>
      <c r="J78" s="95"/>
      <c r="K78" s="95"/>
      <c r="L78" s="92"/>
      <c r="M78" s="68"/>
    </row>
    <row r="79" spans="1:13" ht="13.5" thickBot="1">
      <c r="A79" s="126"/>
      <c r="B79" s="127"/>
      <c r="C79" s="127"/>
      <c r="D79" s="128"/>
      <c r="E79" s="97"/>
      <c r="F79" s="98"/>
      <c r="G79" s="98"/>
      <c r="H79" s="98"/>
      <c r="I79" s="97"/>
      <c r="J79" s="97"/>
      <c r="K79" s="97"/>
      <c r="L79" s="92"/>
      <c r="M79" s="68"/>
    </row>
    <row r="80" spans="1:13" ht="13.5" thickBot="1">
      <c r="A80" s="76"/>
      <c r="B80" s="76"/>
      <c r="C80" s="76"/>
      <c r="D80" s="76"/>
      <c r="E80" s="68"/>
      <c r="F80" s="68"/>
      <c r="G80" s="68"/>
      <c r="H80" s="68"/>
      <c r="I80" s="68"/>
      <c r="J80" s="68"/>
      <c r="K80" s="68"/>
      <c r="L80" s="68"/>
      <c r="M80" s="68"/>
    </row>
    <row r="81" spans="1:13" ht="12.75">
      <c r="A81" s="122" t="s">
        <v>157</v>
      </c>
      <c r="B81" s="123"/>
      <c r="C81" s="124" t="s">
        <v>160</v>
      </c>
      <c r="D81" s="125"/>
      <c r="E81" s="68"/>
      <c r="F81" s="68"/>
      <c r="G81" s="68"/>
      <c r="H81" s="68"/>
      <c r="I81" s="68"/>
      <c r="J81" s="68"/>
      <c r="K81" s="68"/>
      <c r="L81" s="68"/>
      <c r="M81" s="68"/>
    </row>
    <row r="82" spans="1:13" ht="12.75">
      <c r="A82" s="102"/>
      <c r="B82" s="94" t="s">
        <v>238</v>
      </c>
      <c r="C82" s="94" t="s">
        <v>236</v>
      </c>
      <c r="D82" s="130" t="s">
        <v>237</v>
      </c>
      <c r="E82" s="68"/>
      <c r="F82" s="68"/>
      <c r="G82" s="68"/>
      <c r="H82" s="68"/>
      <c r="I82" s="68"/>
      <c r="J82" s="68"/>
      <c r="K82" s="68"/>
      <c r="L82" s="68"/>
      <c r="M82" s="68"/>
    </row>
    <row r="83" spans="1:13" ht="13.5" thickBot="1">
      <c r="A83" s="126"/>
      <c r="B83" s="104">
        <v>95</v>
      </c>
      <c r="C83" s="104">
        <v>125</v>
      </c>
      <c r="D83" s="105">
        <v>155</v>
      </c>
      <c r="E83" s="68"/>
      <c r="F83" s="68"/>
      <c r="G83" s="68"/>
      <c r="H83" s="68"/>
      <c r="I83" s="68"/>
      <c r="J83" s="68"/>
      <c r="K83" s="68"/>
      <c r="L83" s="68"/>
      <c r="M83" s="68"/>
    </row>
    <row r="84" spans="1:13" ht="13.5" thickBot="1">
      <c r="A84" s="76"/>
      <c r="B84" s="76"/>
      <c r="C84" s="76"/>
      <c r="D84" s="76"/>
      <c r="E84" s="68"/>
      <c r="F84" s="68"/>
      <c r="G84" s="68"/>
      <c r="H84" s="68"/>
      <c r="I84" s="68"/>
      <c r="J84" s="68"/>
      <c r="K84" s="68"/>
      <c r="L84" s="68"/>
      <c r="M84" s="68"/>
    </row>
    <row r="85" spans="1:12" ht="12.75">
      <c r="A85" s="122" t="s">
        <v>158</v>
      </c>
      <c r="B85" s="129"/>
      <c r="C85" s="124" t="s">
        <v>159</v>
      </c>
      <c r="D85" s="125"/>
      <c r="E85" s="68"/>
      <c r="F85" s="68"/>
      <c r="G85" s="68"/>
      <c r="H85" s="68"/>
      <c r="I85" s="68"/>
      <c r="J85" s="68"/>
      <c r="K85" s="68"/>
      <c r="L85" s="68"/>
    </row>
    <row r="86" spans="1:12" ht="12.75">
      <c r="A86" s="102"/>
      <c r="B86" s="94" t="s">
        <v>238</v>
      </c>
      <c r="C86" s="94" t="s">
        <v>236</v>
      </c>
      <c r="D86" s="130" t="s">
        <v>237</v>
      </c>
      <c r="E86" s="68"/>
      <c r="F86" s="68"/>
      <c r="G86" s="68"/>
      <c r="H86" s="68"/>
      <c r="I86" s="68"/>
      <c r="J86" s="68"/>
      <c r="K86" s="68"/>
      <c r="L86" s="68"/>
    </row>
    <row r="87" spans="1:12" ht="13.5" thickBot="1">
      <c r="A87" s="126"/>
      <c r="B87" s="104">
        <v>450</v>
      </c>
      <c r="C87" s="104">
        <v>510</v>
      </c>
      <c r="D87" s="105">
        <v>570</v>
      </c>
      <c r="E87" s="68"/>
      <c r="F87" s="68"/>
      <c r="G87" s="68"/>
      <c r="H87" s="68"/>
      <c r="I87" s="68"/>
      <c r="J87" s="68"/>
      <c r="K87" s="68"/>
      <c r="L87" s="68"/>
    </row>
    <row r="88" spans="4:12" ht="13.5" thickBot="1">
      <c r="D88" s="68"/>
      <c r="E88" s="68"/>
      <c r="F88" s="68"/>
      <c r="G88" s="68"/>
      <c r="H88" s="68"/>
      <c r="I88" s="68"/>
      <c r="J88" s="68"/>
      <c r="K88" s="68"/>
      <c r="L88" s="68"/>
    </row>
    <row r="89" spans="1:12" ht="13.5" thickBot="1">
      <c r="A89" s="115"/>
      <c r="B89" s="116" t="s">
        <v>235</v>
      </c>
      <c r="C89" s="117"/>
      <c r="D89" s="68"/>
      <c r="E89" s="68"/>
      <c r="F89" s="68"/>
      <c r="G89" s="68"/>
      <c r="H89" s="68"/>
      <c r="I89" s="68"/>
      <c r="J89" s="68"/>
      <c r="K89" s="68"/>
      <c r="L89" s="68"/>
    </row>
    <row r="90" spans="1:12" ht="12.75">
      <c r="A90" s="119" t="s">
        <v>238</v>
      </c>
      <c r="B90" s="119" t="s">
        <v>236</v>
      </c>
      <c r="C90" s="119" t="s">
        <v>237</v>
      </c>
      <c r="D90" s="68"/>
      <c r="E90" s="68"/>
      <c r="F90" s="68"/>
      <c r="G90" s="68"/>
      <c r="H90" s="68"/>
      <c r="I90" s="68"/>
      <c r="J90" s="68"/>
      <c r="K90" s="68"/>
      <c r="L90" s="68"/>
    </row>
    <row r="91" spans="1:12" ht="12.75">
      <c r="A91" s="118">
        <f>0.95*B11</f>
        <v>2.375</v>
      </c>
      <c r="B91" s="118">
        <f>B11</f>
        <v>2.5</v>
      </c>
      <c r="C91" s="118">
        <f>1.05*B11</f>
        <v>2.625</v>
      </c>
      <c r="D91" s="68"/>
      <c r="E91" s="68"/>
      <c r="F91" s="68"/>
      <c r="G91" s="68"/>
      <c r="H91" s="68"/>
      <c r="I91" s="68"/>
      <c r="J91" s="68"/>
      <c r="K91" s="68"/>
      <c r="L91" s="68"/>
    </row>
    <row r="92" spans="1:12" ht="13.5" thickBot="1">
      <c r="A92" s="79"/>
      <c r="B92" s="99"/>
      <c r="C92" s="68"/>
      <c r="D92" s="68"/>
      <c r="E92" s="68"/>
      <c r="F92" s="68"/>
      <c r="G92" s="68"/>
      <c r="H92" s="68"/>
      <c r="I92" s="68"/>
      <c r="J92" s="68"/>
      <c r="K92" s="68"/>
      <c r="L92" s="68"/>
    </row>
    <row r="93" spans="1:12" ht="13.5" thickBot="1">
      <c r="A93" s="115"/>
      <c r="B93" s="116" t="s">
        <v>150</v>
      </c>
      <c r="C93" s="117"/>
      <c r="D93" s="68"/>
      <c r="E93" s="68"/>
      <c r="F93" s="68"/>
      <c r="G93" s="68"/>
      <c r="H93" s="68"/>
      <c r="I93" s="68"/>
      <c r="J93" s="68"/>
      <c r="K93" s="68"/>
      <c r="L93" s="68"/>
    </row>
    <row r="94" spans="1:12" ht="12.75">
      <c r="A94" s="119" t="s">
        <v>238</v>
      </c>
      <c r="B94" s="119" t="s">
        <v>236</v>
      </c>
      <c r="C94" s="119" t="s">
        <v>239</v>
      </c>
      <c r="D94" s="68"/>
      <c r="E94" s="68"/>
      <c r="F94" s="68"/>
      <c r="G94" s="68"/>
      <c r="H94" s="68"/>
      <c r="I94" s="68"/>
      <c r="J94" s="68"/>
      <c r="K94" s="68"/>
      <c r="L94" s="68"/>
    </row>
    <row r="95" spans="1:4" ht="12.75">
      <c r="A95" s="118">
        <f>A91*25.5/(B71/1000)</f>
        <v>34.06214848143982</v>
      </c>
      <c r="B95" s="118">
        <f>B91*25.5/(B71/1000)</f>
        <v>35.8548931383577</v>
      </c>
      <c r="C95" s="118">
        <f>C91*25.5/(B71/1000)</f>
        <v>37.64763779527559</v>
      </c>
      <c r="D95" s="68"/>
    </row>
    <row r="96" ht="13.5" thickBot="1">
      <c r="D96" s="68"/>
    </row>
    <row r="97" spans="1:4" ht="13.5" thickBot="1">
      <c r="A97" s="120"/>
      <c r="B97" s="116" t="s">
        <v>151</v>
      </c>
      <c r="C97" s="121"/>
      <c r="D97" s="68"/>
    </row>
    <row r="98" spans="1:4" ht="12.75">
      <c r="A98" s="119" t="s">
        <v>238</v>
      </c>
      <c r="B98" s="119" t="s">
        <v>236</v>
      </c>
      <c r="C98" s="119" t="s">
        <v>237</v>
      </c>
      <c r="D98" s="68"/>
    </row>
    <row r="99" spans="1:3" ht="12.75">
      <c r="A99" s="118">
        <f>A95*0.85</f>
        <v>28.952826209223847</v>
      </c>
      <c r="B99" s="118">
        <f>B95*0.85</f>
        <v>30.476659167604048</v>
      </c>
      <c r="C99" s="118">
        <f>C95*0.85</f>
        <v>32.00049212598425</v>
      </c>
    </row>
  </sheetData>
  <sheetProtection/>
  <hyperlinks>
    <hyperlink ref="A77" location="'Parameters summary'!A34" display="Rclass(Ohm)"/>
    <hyperlink ref="A81" location="'Parameters summary'!A35" display="Rinrush(Ohm)"/>
    <hyperlink ref="A85" location="'Parameters summary'!A36" display="Rilim1(Ohm)"/>
    <hyperlink ref="A6" location="'Parameters summary'!A12" display="Pout(W)"/>
    <hyperlink ref="A7" location="'Parameters summary'!A6" display="Vout(V)"/>
    <hyperlink ref="A8" location="'Parameters summary'!A5" display="Vin(V)"/>
    <hyperlink ref="A9" location="'Parameters summary'!A8" display="Vdrop_d(V)"/>
    <hyperlink ref="A10" location="'Parameters summary'!A7" display="Vripple(V)"/>
    <hyperlink ref="A11" location="'Parameters summary'!A9" display="Shunt regulator reference voltage(V)"/>
    <hyperlink ref="A12" location="'Parameters summary'!A44" display="Rbias1(Ohm)"/>
    <hyperlink ref="A13" location="'Parameters summary'!A41" display="Rfb1(Ohm)"/>
    <hyperlink ref="A16" location="'Parameters summary'!A59" display="T_rendement"/>
    <hyperlink ref="A19" location="'Parameters summary'!A4" display="Fopto(Hz)"/>
    <hyperlink ref="A20" location="'Parameters summary'!A56" display="Optocoupler CTR"/>
    <hyperlink ref="A23" location="'Parameters summary'!A14" display="Lpri(H)"/>
    <hyperlink ref="A24" location="'Parameters summary'!A13" display="N"/>
    <hyperlink ref="A25" location="'Parameters summary'!A51" display="DCR_pri(Ohm)"/>
    <hyperlink ref="A26" location="'Parameters summary'!A52" display="DCR_sec(Ohm)"/>
    <hyperlink ref="A29" location="'Parameters summary'!A53" display="Rdson(Ohm)"/>
    <hyperlink ref="A30" location="'Parameters summary'!A30" display="Cswout(F)"/>
    <hyperlink ref="A31" location="'Parameters summary'!A55" display="Qswgtot(C)"/>
    <hyperlink ref="A32" location="'Parameters summary'!A54" display="Qswmill(C)"/>
    <hyperlink ref="A33" location="'Parameters summary'!A10" display="Vswgsth(V)"/>
    <hyperlink ref="A36" location="'Parameters summary'!A57" display="Av"/>
    <hyperlink ref="A37" location="'Parameters summary'!A3" display="Fs(Hz)"/>
    <hyperlink ref="A38" location="'Parameters summary'!A11" display="Vgatedrive(V)"/>
    <hyperlink ref="A39" location="'Parameters summary'!A31" display="Rgate(Ohm)"/>
    <hyperlink ref="A47" location="'Parameters summary'!A42" display="Rfb2(Ohm)"/>
    <hyperlink ref="A48" location="'Parameters summary'!A43" display="Rfb3(Ohm)"/>
    <hyperlink ref="A49" location="'Parameters summary'!A45" display="Rbias2(Ohm)"/>
    <hyperlink ref="A52" location="'Parameters summary'!A48" display="Rosc(Ohm)"/>
    <hyperlink ref="A53" location="'Parameters summary'!A33" display="Rsl(Ohm)"/>
    <hyperlink ref="A54" location="'Parameters summary'!A32" display="Rcs(Ohm)"/>
    <hyperlink ref="A55" location="'Parameters summary'!A23" display="Cfb1(F)"/>
    <hyperlink ref="A56" location="'Parameters summary'!A24" display="Cfb2(F)"/>
    <hyperlink ref="A57" location="'Parameters summary'!A18" display="Cout(F)"/>
    <hyperlink ref="A59" location="'Parameters summary'!A15" display="Lsec(H)"/>
    <hyperlink ref="A63" location="'Parameters summary'!A42" display="Rfb2(Ohm)"/>
    <hyperlink ref="A64" location="'Parameters summary'!A43" display="Rfb3(Ohm)"/>
    <hyperlink ref="A65" location="'Parameters summary'!A23" display="Cfb1(F)"/>
    <hyperlink ref="A66" location="'Parameters summary'!A24" display="Cfb2(F)"/>
    <hyperlink ref="A70" location="'Parameters summary'!A37" display="Rdet1(Ohm)"/>
    <hyperlink ref="A71" location="'Parameters summary'!A38" display="Rdet2(Ohm)"/>
    <hyperlink ref="A73" location="'Parameters summary'!A60" display="Estimated efficiency(%)"/>
    <hyperlink ref="A51" location="'Parameters summary'!A49" display="Resr(Ohm)"/>
    <hyperlink ref="F15" location="ParametersFlyback!A42" display="Fcross, Hz"/>
    <hyperlink ref="A42" location="ParametersFlyback!F15" display="Fcross(Hz)"/>
    <hyperlink ref="A58" location="'Parameters summary'!A29" display="Css(F)"/>
    <hyperlink ref="A15" location="'Parameters summary'!A58" display="T_softstart(s)"/>
    <hyperlink ref="D26" location="'Parameters summary'!A63" display="Rdev1(Ohm)"/>
    <hyperlink ref="D27" location="'Parameters summary'!A64" display="Rdev2(Ohm)"/>
    <hyperlink ref="D28" location="'Parameters summary'!A65" display="Rcomp(Ohm)"/>
    <hyperlink ref="D29" location="'Parameters summary'!A66" display="C1comp(F)"/>
    <hyperlink ref="D30" location="'Parameters summary'!A67" display="C2comp(F)"/>
    <hyperlink ref="D36" location="'Parameters summary'!A65" display="Rcomp(Ohm)"/>
    <hyperlink ref="D37" location="'Parameters summary'!A66" display="C1comp(F)"/>
    <hyperlink ref="D38" location="'Parameters summary'!A67" display="C2comp(F)"/>
    <hyperlink ref="F19" location="ParametersFlyback!D25" display="Fcross_ni, Hz"/>
    <hyperlink ref="D25" location="ParametersFlyback!F19" display="Fcross_ni(Hz)"/>
  </hyperlinks>
  <printOptions/>
  <pageMargins left="0.75" right="0.75" top="1" bottom="1" header="0.5" footer="0.5"/>
  <pageSetup horizontalDpi="600" verticalDpi="600" orientation="portrait" r:id="rId4"/>
  <drawing r:id="rId3"/>
  <legacyDrawing r:id="rId2"/>
</worksheet>
</file>

<file path=xl/worksheets/sheet3.xml><?xml version="1.0" encoding="utf-8"?>
<worksheet xmlns="http://schemas.openxmlformats.org/spreadsheetml/2006/main" xmlns:r="http://schemas.openxmlformats.org/officeDocument/2006/relationships">
  <sheetPr codeName="Sheet3"/>
  <dimension ref="A1:E67"/>
  <sheetViews>
    <sheetView workbookViewId="0" topLeftCell="A1">
      <selection activeCell="E28" sqref="E28"/>
    </sheetView>
  </sheetViews>
  <sheetFormatPr defaultColWidth="9.140625" defaultRowHeight="12.75"/>
  <cols>
    <col min="1" max="1" width="30.57421875" style="0" customWidth="1"/>
    <col min="2" max="2" width="16.7109375" style="0" customWidth="1"/>
    <col min="3" max="3" width="63.7109375" style="0" customWidth="1"/>
    <col min="4" max="4" width="32.421875" style="0" customWidth="1"/>
    <col min="5" max="5" width="45.28125" style="0" customWidth="1"/>
  </cols>
  <sheetData>
    <row r="1" ht="21" thickBot="1">
      <c r="A1" s="1" t="s">
        <v>135</v>
      </c>
    </row>
    <row r="2" spans="1:5" ht="13.5" thickBot="1">
      <c r="A2" s="147" t="s">
        <v>116</v>
      </c>
      <c r="B2" s="148" t="s">
        <v>54</v>
      </c>
      <c r="C2" s="148" t="s">
        <v>55</v>
      </c>
      <c r="D2" s="149" t="s">
        <v>56</v>
      </c>
      <c r="E2" s="181" t="s">
        <v>282</v>
      </c>
    </row>
    <row r="3" spans="1:4" ht="12.75">
      <c r="A3" s="132" t="s">
        <v>121</v>
      </c>
      <c r="B3" s="176">
        <v>100000</v>
      </c>
      <c r="C3" s="28" t="s">
        <v>122</v>
      </c>
      <c r="D3" s="133" t="s">
        <v>84</v>
      </c>
    </row>
    <row r="4" spans="1:4" ht="12.75">
      <c r="A4" s="132" t="s">
        <v>144</v>
      </c>
      <c r="B4" s="176">
        <v>8000</v>
      </c>
      <c r="C4" s="28" t="s">
        <v>145</v>
      </c>
      <c r="D4" s="133" t="s">
        <v>84</v>
      </c>
    </row>
    <row r="5" spans="1:4" ht="12.75">
      <c r="A5" s="132" t="s">
        <v>117</v>
      </c>
      <c r="B5" s="176">
        <v>57</v>
      </c>
      <c r="C5" s="29" t="s">
        <v>118</v>
      </c>
      <c r="D5" s="133" t="s">
        <v>84</v>
      </c>
    </row>
    <row r="6" spans="1:4" ht="12.75">
      <c r="A6" s="132" t="s">
        <v>119</v>
      </c>
      <c r="B6" s="176">
        <v>12</v>
      </c>
      <c r="C6" s="29" t="s">
        <v>120</v>
      </c>
      <c r="D6" s="133" t="s">
        <v>84</v>
      </c>
    </row>
    <row r="7" spans="1:4" ht="12.75">
      <c r="A7" s="132" t="s">
        <v>133</v>
      </c>
      <c r="B7" s="176">
        <v>0.1</v>
      </c>
      <c r="C7" s="28" t="s">
        <v>129</v>
      </c>
      <c r="D7" s="133" t="s">
        <v>84</v>
      </c>
    </row>
    <row r="8" spans="1:4" ht="12.75">
      <c r="A8" s="132" t="s">
        <v>141</v>
      </c>
      <c r="B8" s="176">
        <v>0.5</v>
      </c>
      <c r="C8" s="29" t="s">
        <v>142</v>
      </c>
      <c r="D8" s="133" t="s">
        <v>84</v>
      </c>
    </row>
    <row r="9" spans="1:4" ht="12.75">
      <c r="A9" s="134" t="s">
        <v>31</v>
      </c>
      <c r="B9" s="176">
        <v>2.5</v>
      </c>
      <c r="C9" s="28" t="s">
        <v>147</v>
      </c>
      <c r="D9" s="133" t="s">
        <v>84</v>
      </c>
    </row>
    <row r="10" spans="1:4" ht="12.75">
      <c r="A10" s="135" t="s">
        <v>185</v>
      </c>
      <c r="B10" s="176">
        <v>2.9</v>
      </c>
      <c r="C10" s="28" t="s">
        <v>190</v>
      </c>
      <c r="D10" s="133" t="s">
        <v>84</v>
      </c>
    </row>
    <row r="11" spans="1:4" ht="12.75">
      <c r="A11" s="134" t="s">
        <v>191</v>
      </c>
      <c r="B11" s="176">
        <v>9</v>
      </c>
      <c r="C11" s="28" t="s">
        <v>192</v>
      </c>
      <c r="D11" s="133" t="s">
        <v>84</v>
      </c>
    </row>
    <row r="12" spans="1:4" ht="12.75">
      <c r="A12" s="132" t="s">
        <v>132</v>
      </c>
      <c r="B12" s="176">
        <v>13</v>
      </c>
      <c r="C12" s="28" t="s">
        <v>128</v>
      </c>
      <c r="D12" s="133" t="s">
        <v>84</v>
      </c>
    </row>
    <row r="13" spans="1:5" ht="12.75">
      <c r="A13" s="132" t="s">
        <v>126</v>
      </c>
      <c r="B13" s="176">
        <v>0.29</v>
      </c>
      <c r="C13" s="28" t="s">
        <v>127</v>
      </c>
      <c r="D13" s="133" t="s">
        <v>84</v>
      </c>
      <c r="E13" s="182"/>
    </row>
    <row r="14" spans="1:4" ht="12.75">
      <c r="A14" s="132" t="s">
        <v>140</v>
      </c>
      <c r="B14" s="176">
        <v>0.000127</v>
      </c>
      <c r="C14" s="28" t="s">
        <v>123</v>
      </c>
      <c r="D14" s="136" t="s">
        <v>84</v>
      </c>
    </row>
    <row r="15" spans="1:4" ht="12.75">
      <c r="A15" s="137" t="s">
        <v>124</v>
      </c>
      <c r="B15" s="34">
        <v>1.06807E-05</v>
      </c>
      <c r="C15" s="30" t="s">
        <v>125</v>
      </c>
      <c r="D15" s="138" t="s">
        <v>82</v>
      </c>
    </row>
    <row r="16" spans="1:4" ht="12.75">
      <c r="A16" s="139" t="s">
        <v>99</v>
      </c>
      <c r="B16" s="35">
        <v>4.7E-10</v>
      </c>
      <c r="C16" s="31" t="s">
        <v>69</v>
      </c>
      <c r="D16" s="140" t="s">
        <v>154</v>
      </c>
    </row>
    <row r="17" spans="1:4" ht="12.75">
      <c r="A17" s="139" t="s">
        <v>101</v>
      </c>
      <c r="B17" s="35">
        <v>5.1E-10</v>
      </c>
      <c r="C17" s="31" t="s">
        <v>71</v>
      </c>
      <c r="D17" s="140" t="s">
        <v>154</v>
      </c>
    </row>
    <row r="18" spans="1:4" ht="12.75">
      <c r="A18" s="137" t="s">
        <v>115</v>
      </c>
      <c r="B18" s="34">
        <v>0.0001</v>
      </c>
      <c r="C18" s="30" t="s">
        <v>57</v>
      </c>
      <c r="D18" s="138" t="s">
        <v>82</v>
      </c>
    </row>
    <row r="19" spans="1:4" ht="12.75">
      <c r="A19" s="139" t="s">
        <v>87</v>
      </c>
      <c r="B19" s="35" t="s">
        <v>198</v>
      </c>
      <c r="C19" s="31" t="s">
        <v>60</v>
      </c>
      <c r="D19" s="140" t="s">
        <v>154</v>
      </c>
    </row>
    <row r="20" spans="1:4" ht="12.75">
      <c r="A20" s="139" t="s">
        <v>88</v>
      </c>
      <c r="B20" s="35" t="s">
        <v>197</v>
      </c>
      <c r="C20" s="31" t="s">
        <v>60</v>
      </c>
      <c r="D20" s="140" t="s">
        <v>154</v>
      </c>
    </row>
    <row r="21" spans="1:4" ht="12.75">
      <c r="A21" s="139" t="s">
        <v>89</v>
      </c>
      <c r="B21" s="35" t="s">
        <v>197</v>
      </c>
      <c r="C21" s="31" t="s">
        <v>60</v>
      </c>
      <c r="D21" s="140" t="s">
        <v>154</v>
      </c>
    </row>
    <row r="22" spans="1:4" ht="12.75">
      <c r="A22" s="139" t="s">
        <v>95</v>
      </c>
      <c r="B22" s="35" t="s">
        <v>197</v>
      </c>
      <c r="C22" s="31" t="s">
        <v>66</v>
      </c>
      <c r="D22" s="140" t="s">
        <v>154</v>
      </c>
    </row>
    <row r="23" spans="1:4" ht="12.75">
      <c r="A23" s="137" t="s">
        <v>108</v>
      </c>
      <c r="B23" s="34">
        <v>5.6E-09</v>
      </c>
      <c r="C23" s="30" t="s">
        <v>76</v>
      </c>
      <c r="D23" s="138" t="s">
        <v>83</v>
      </c>
    </row>
    <row r="24" spans="1:4" ht="12.75">
      <c r="A24" s="137" t="s">
        <v>109</v>
      </c>
      <c r="B24" s="34">
        <v>1.5E-09</v>
      </c>
      <c r="C24" s="30" t="s">
        <v>76</v>
      </c>
      <c r="D24" s="138" t="s">
        <v>83</v>
      </c>
    </row>
    <row r="25" spans="1:4" ht="12.75">
      <c r="A25" s="139" t="s">
        <v>112</v>
      </c>
      <c r="B25" s="35">
        <v>4.7E-07</v>
      </c>
      <c r="C25" s="31" t="s">
        <v>79</v>
      </c>
      <c r="D25" s="140" t="s">
        <v>154</v>
      </c>
    </row>
    <row r="26" spans="1:4" ht="12.75">
      <c r="A26" s="139" t="s">
        <v>113</v>
      </c>
      <c r="B26" s="35">
        <v>2.2E-06</v>
      </c>
      <c r="C26" s="31" t="s">
        <v>80</v>
      </c>
      <c r="D26" s="140" t="s">
        <v>154</v>
      </c>
    </row>
    <row r="27" spans="1:4" ht="12.75">
      <c r="A27" s="139" t="s">
        <v>226</v>
      </c>
      <c r="B27" s="35">
        <v>6.8E-05</v>
      </c>
      <c r="C27" s="31" t="s">
        <v>229</v>
      </c>
      <c r="D27" s="140" t="s">
        <v>154</v>
      </c>
    </row>
    <row r="28" spans="1:4" ht="12.75">
      <c r="A28" s="139" t="s">
        <v>227</v>
      </c>
      <c r="B28" s="35">
        <v>1E-12</v>
      </c>
      <c r="C28" s="31" t="s">
        <v>231</v>
      </c>
      <c r="D28" s="140" t="s">
        <v>154</v>
      </c>
    </row>
    <row r="29" spans="1:4" ht="12.75">
      <c r="A29" s="137" t="s">
        <v>228</v>
      </c>
      <c r="B29" s="34">
        <v>4.7000000000000004E-08</v>
      </c>
      <c r="C29" s="30" t="s">
        <v>230</v>
      </c>
      <c r="D29" s="141" t="s">
        <v>82</v>
      </c>
    </row>
    <row r="30" spans="1:4" ht="12.75">
      <c r="A30" s="135" t="s">
        <v>182</v>
      </c>
      <c r="B30" s="176">
        <v>9.2E-11</v>
      </c>
      <c r="C30" s="28" t="s">
        <v>186</v>
      </c>
      <c r="D30" s="133" t="s">
        <v>84</v>
      </c>
    </row>
    <row r="31" spans="1:4" ht="12.75">
      <c r="A31" s="188" t="s">
        <v>220</v>
      </c>
      <c r="B31" s="35">
        <v>18</v>
      </c>
      <c r="C31" s="31" t="s">
        <v>193</v>
      </c>
      <c r="D31" s="142" t="s">
        <v>154</v>
      </c>
    </row>
    <row r="32" spans="1:4" ht="12.75">
      <c r="A32" s="137" t="s">
        <v>90</v>
      </c>
      <c r="B32" s="34">
        <v>0.18499284107809577</v>
      </c>
      <c r="C32" s="30" t="s">
        <v>61</v>
      </c>
      <c r="D32" s="138" t="s">
        <v>82</v>
      </c>
    </row>
    <row r="33" spans="1:4" ht="12.75">
      <c r="A33" s="137" t="s">
        <v>91</v>
      </c>
      <c r="B33" s="34">
        <v>19110</v>
      </c>
      <c r="C33" s="30" t="s">
        <v>62</v>
      </c>
      <c r="D33" s="138" t="s">
        <v>82</v>
      </c>
    </row>
    <row r="34" spans="1:4" ht="12.75">
      <c r="A34" s="143" t="s">
        <v>92</v>
      </c>
      <c r="B34" s="35">
        <v>130</v>
      </c>
      <c r="C34" s="31" t="s">
        <v>63</v>
      </c>
      <c r="D34" s="142" t="s">
        <v>154</v>
      </c>
    </row>
    <row r="35" spans="1:4" ht="12.75">
      <c r="A35" s="143" t="s">
        <v>93</v>
      </c>
      <c r="B35" s="35">
        <v>150000</v>
      </c>
      <c r="C35" s="31" t="s">
        <v>64</v>
      </c>
      <c r="D35" s="142" t="s">
        <v>154</v>
      </c>
    </row>
    <row r="36" spans="1:4" ht="12.75">
      <c r="A36" s="143" t="s">
        <v>94</v>
      </c>
      <c r="B36" s="35">
        <v>84500</v>
      </c>
      <c r="C36" s="31" t="s">
        <v>65</v>
      </c>
      <c r="D36" s="142" t="s">
        <v>154</v>
      </c>
    </row>
    <row r="37" spans="1:4" ht="12.75">
      <c r="A37" s="137" t="s">
        <v>97</v>
      </c>
      <c r="B37" s="34">
        <v>23700</v>
      </c>
      <c r="C37" s="30" t="s">
        <v>67</v>
      </c>
      <c r="D37" s="138" t="s">
        <v>82</v>
      </c>
    </row>
    <row r="38" spans="1:4" ht="12.75">
      <c r="A38" s="137" t="s">
        <v>98</v>
      </c>
      <c r="B38" s="34">
        <v>1778</v>
      </c>
      <c r="C38" s="30" t="s">
        <v>68</v>
      </c>
      <c r="D38" s="138" t="s">
        <v>82</v>
      </c>
    </row>
    <row r="39" spans="1:4" ht="12.75">
      <c r="A39" s="139" t="s">
        <v>100</v>
      </c>
      <c r="B39" s="35">
        <v>160</v>
      </c>
      <c r="C39" s="31" t="s">
        <v>70</v>
      </c>
      <c r="D39" s="142" t="s">
        <v>154</v>
      </c>
    </row>
    <row r="40" spans="1:4" ht="12.75">
      <c r="A40" s="139" t="s">
        <v>102</v>
      </c>
      <c r="B40" s="35">
        <v>75</v>
      </c>
      <c r="C40" s="31" t="s">
        <v>72</v>
      </c>
      <c r="D40" s="142" t="s">
        <v>154</v>
      </c>
    </row>
    <row r="41" spans="1:4" ht="12.75">
      <c r="A41" s="132" t="s">
        <v>103</v>
      </c>
      <c r="B41" s="176">
        <v>18000</v>
      </c>
      <c r="C41" s="28" t="s">
        <v>73</v>
      </c>
      <c r="D41" s="133" t="s">
        <v>84</v>
      </c>
    </row>
    <row r="42" spans="1:4" ht="12.75">
      <c r="A42" s="137" t="s">
        <v>104</v>
      </c>
      <c r="B42" s="34">
        <v>4750</v>
      </c>
      <c r="C42" s="30" t="s">
        <v>73</v>
      </c>
      <c r="D42" s="138" t="s">
        <v>83</v>
      </c>
    </row>
    <row r="43" spans="1:4" ht="12.75">
      <c r="A43" s="137" t="s">
        <v>105</v>
      </c>
      <c r="B43" s="34">
        <v>294</v>
      </c>
      <c r="C43" s="30" t="s">
        <v>73</v>
      </c>
      <c r="D43" s="138" t="s">
        <v>83</v>
      </c>
    </row>
    <row r="44" spans="1:4" ht="12.75">
      <c r="A44" s="132" t="s">
        <v>106</v>
      </c>
      <c r="B44" s="176">
        <v>5100</v>
      </c>
      <c r="C44" s="28" t="s">
        <v>74</v>
      </c>
      <c r="D44" s="133" t="s">
        <v>84</v>
      </c>
    </row>
    <row r="45" spans="1:4" ht="12.75">
      <c r="A45" s="137" t="s">
        <v>107</v>
      </c>
      <c r="B45" s="34">
        <v>1000000000000</v>
      </c>
      <c r="C45" s="30" t="s">
        <v>75</v>
      </c>
      <c r="D45" s="138" t="s">
        <v>82</v>
      </c>
    </row>
    <row r="46" spans="1:4" ht="12.75">
      <c r="A46" s="139" t="s">
        <v>110</v>
      </c>
      <c r="B46" s="35">
        <v>75</v>
      </c>
      <c r="C46" s="31" t="s">
        <v>77</v>
      </c>
      <c r="D46" s="142" t="s">
        <v>154</v>
      </c>
    </row>
    <row r="47" spans="1:4" ht="12.75">
      <c r="A47" s="139" t="s">
        <v>111</v>
      </c>
      <c r="B47" s="35">
        <v>1000</v>
      </c>
      <c r="C47" s="31" t="s">
        <v>78</v>
      </c>
      <c r="D47" s="142" t="s">
        <v>154</v>
      </c>
    </row>
    <row r="48" spans="1:4" ht="12.75">
      <c r="A48" s="137" t="s">
        <v>114</v>
      </c>
      <c r="B48" s="34">
        <v>383000</v>
      </c>
      <c r="C48" s="30" t="s">
        <v>81</v>
      </c>
      <c r="D48" s="138" t="s">
        <v>82</v>
      </c>
    </row>
    <row r="49" spans="1:4" ht="12.75">
      <c r="A49" s="137" t="s">
        <v>199</v>
      </c>
      <c r="B49" s="34">
        <v>0.026741082261586994</v>
      </c>
      <c r="C49" s="30" t="s">
        <v>200</v>
      </c>
      <c r="D49" s="138" t="s">
        <v>82</v>
      </c>
    </row>
    <row r="50" spans="1:4" ht="12.75">
      <c r="A50" s="139" t="s">
        <v>96</v>
      </c>
      <c r="B50" s="35"/>
      <c r="C50" s="31" t="s">
        <v>232</v>
      </c>
      <c r="D50" s="142" t="s">
        <v>154</v>
      </c>
    </row>
    <row r="51" spans="1:4" ht="12.75">
      <c r="A51" s="134" t="s">
        <v>177</v>
      </c>
      <c r="B51" s="176">
        <v>0.45</v>
      </c>
      <c r="C51" s="28" t="s">
        <v>179</v>
      </c>
      <c r="D51" s="133" t="s">
        <v>84</v>
      </c>
    </row>
    <row r="52" spans="1:4" ht="12.75">
      <c r="A52" s="134" t="s">
        <v>178</v>
      </c>
      <c r="B52" s="176">
        <v>0.05</v>
      </c>
      <c r="C52" s="28" t="s">
        <v>180</v>
      </c>
      <c r="D52" s="133" t="s">
        <v>84</v>
      </c>
    </row>
    <row r="53" spans="1:4" ht="12.75">
      <c r="A53" s="134" t="s">
        <v>181</v>
      </c>
      <c r="B53" s="176">
        <v>0.46</v>
      </c>
      <c r="C53" s="28" t="s">
        <v>187</v>
      </c>
      <c r="D53" s="133" t="s">
        <v>84</v>
      </c>
    </row>
    <row r="54" spans="1:4" ht="12.75">
      <c r="A54" s="135" t="s">
        <v>184</v>
      </c>
      <c r="B54" s="176">
        <v>1.2E-08</v>
      </c>
      <c r="C54" s="28" t="s">
        <v>189</v>
      </c>
      <c r="D54" s="133" t="s">
        <v>84</v>
      </c>
    </row>
    <row r="55" spans="1:4" ht="12.75">
      <c r="A55" s="135" t="s">
        <v>183</v>
      </c>
      <c r="B55" s="176">
        <v>1.2E-08</v>
      </c>
      <c r="C55" s="28" t="s">
        <v>188</v>
      </c>
      <c r="D55" s="133" t="s">
        <v>84</v>
      </c>
    </row>
    <row r="56" spans="1:4" ht="12.75">
      <c r="A56" s="134" t="s">
        <v>32</v>
      </c>
      <c r="B56" s="176">
        <v>0.025</v>
      </c>
      <c r="C56" s="28" t="s">
        <v>148</v>
      </c>
      <c r="D56" s="133" t="s">
        <v>84</v>
      </c>
    </row>
    <row r="57" spans="1:4" ht="12.75">
      <c r="A57" s="135" t="s">
        <v>10</v>
      </c>
      <c r="B57" s="176">
        <v>2</v>
      </c>
      <c r="C57" s="28" t="s">
        <v>146</v>
      </c>
      <c r="D57" s="133" t="s">
        <v>84</v>
      </c>
    </row>
    <row r="58" spans="1:4" ht="12.75">
      <c r="A58" s="135" t="s">
        <v>224</v>
      </c>
      <c r="B58" s="176">
        <v>0.01</v>
      </c>
      <c r="C58" s="28" t="s">
        <v>225</v>
      </c>
      <c r="D58" s="133" t="s">
        <v>84</v>
      </c>
    </row>
    <row r="59" spans="1:4" ht="12.75">
      <c r="A59" s="134" t="s">
        <v>12</v>
      </c>
      <c r="B59" s="176">
        <v>1.06807E-05</v>
      </c>
      <c r="C59" s="28" t="s">
        <v>196</v>
      </c>
      <c r="D59" s="133" t="s">
        <v>84</v>
      </c>
    </row>
    <row r="60" spans="1:4" ht="13.5" thickBot="1">
      <c r="A60" s="144" t="s">
        <v>194</v>
      </c>
      <c r="B60" s="177">
        <v>82.90903235801076</v>
      </c>
      <c r="C60" s="145" t="s">
        <v>195</v>
      </c>
      <c r="D60" s="146" t="s">
        <v>82</v>
      </c>
    </row>
    <row r="61" spans="3:5" ht="13.5" thickBot="1">
      <c r="C61" s="174"/>
      <c r="D61" s="174"/>
      <c r="E61" s="175"/>
    </row>
    <row r="62" spans="1:5" ht="13.5" thickBot="1">
      <c r="A62" s="183" t="s">
        <v>116</v>
      </c>
      <c r="B62" s="184" t="s">
        <v>54</v>
      </c>
      <c r="C62" s="184" t="s">
        <v>55</v>
      </c>
      <c r="D62" s="185" t="s">
        <v>56</v>
      </c>
      <c r="E62" s="186" t="s">
        <v>283</v>
      </c>
    </row>
    <row r="63" spans="1:4" ht="12.75">
      <c r="A63" s="189" t="s">
        <v>292</v>
      </c>
      <c r="B63" s="178">
        <v>3300</v>
      </c>
      <c r="C63" s="28" t="s">
        <v>279</v>
      </c>
      <c r="D63" s="133" t="s">
        <v>84</v>
      </c>
    </row>
    <row r="64" spans="1:4" ht="12.75">
      <c r="A64" s="189" t="s">
        <v>293</v>
      </c>
      <c r="B64" s="178">
        <v>2200</v>
      </c>
      <c r="C64" s="28" t="s">
        <v>280</v>
      </c>
      <c r="D64" s="133" t="s">
        <v>84</v>
      </c>
    </row>
    <row r="65" spans="1:4" ht="12.75">
      <c r="A65" s="190" t="s">
        <v>276</v>
      </c>
      <c r="B65" s="179">
        <v>770.544799065618</v>
      </c>
      <c r="C65" s="30" t="s">
        <v>281</v>
      </c>
      <c r="D65" s="138" t="s">
        <v>83</v>
      </c>
    </row>
    <row r="66" spans="1:4" ht="12.75">
      <c r="A66" s="190" t="s">
        <v>277</v>
      </c>
      <c r="B66" s="179">
        <v>2.0654859170406528E-07</v>
      </c>
      <c r="C66" s="30" t="s">
        <v>281</v>
      </c>
      <c r="D66" s="138" t="s">
        <v>83</v>
      </c>
    </row>
    <row r="67" spans="1:4" ht="13.5" thickBot="1">
      <c r="A67" s="191" t="s">
        <v>278</v>
      </c>
      <c r="B67" s="180">
        <v>6.884953056802175E-09</v>
      </c>
      <c r="C67" s="145" t="s">
        <v>281</v>
      </c>
      <c r="D67" s="146" t="s">
        <v>83</v>
      </c>
    </row>
  </sheetData>
  <hyperlinks>
    <hyperlink ref="A3" location="ParametersFlyback!A37" display="Fs, Hz"/>
    <hyperlink ref="A4" location="ParametersFlyback!A19" display="Fopto, Hz"/>
    <hyperlink ref="A5" location="ParametersFlyback!A8" display="Vin, V"/>
    <hyperlink ref="A6" location="ParametersFlyback!A7" display="Vout, V"/>
    <hyperlink ref="A7" location="ParametersFlyback!A10" display="Vripple, V"/>
    <hyperlink ref="A8" location="ParametersFlyback!A9" display="Vdrop_d, V"/>
    <hyperlink ref="A9" location="ParametersFlyback!A11" display="Shunt regulator reference voltage, V"/>
    <hyperlink ref="A10" location="ParametersFlyback!A33" display="Vswgsth, V"/>
    <hyperlink ref="A11" location="ParametersFlyback!A38" display="Vgatedrive, V"/>
    <hyperlink ref="A32" location="ParametersFlyback!A54" display="Rcs, Ohm"/>
    <hyperlink ref="A12" location="ParametersFlyback!A6" display="Pout , W"/>
    <hyperlink ref="A13" location="ParametersFlyback!A24" display="N"/>
    <hyperlink ref="A14" location="ParametersFlyback!A23" display="Lpri, H"/>
    <hyperlink ref="A15" location="ParametersFlyback!A59" display="Lsec, H"/>
    <hyperlink ref="A18" location="ParametersFlyback!A57" display="Cout, F"/>
    <hyperlink ref="A23" location="ParametersFlyback!A55" display="Cfb1, F"/>
    <hyperlink ref="A24" location="ParametersFlyback!A56" display="Cfb2, F"/>
    <hyperlink ref="A30" location="ParametersFlyback!A30" display="Cswout, F"/>
    <hyperlink ref="A33" location="ParametersFlyback!A53" display="Rsl, Ohm"/>
    <hyperlink ref="A34" location="ParametersFlyback!A77" display="Rclass, Ohm"/>
    <hyperlink ref="A35" location="ParametersFlyback!A81" display="Rinrush, Ohm"/>
    <hyperlink ref="A36" location="ParametersFlyback!A85" display="Rilim1, Ohm"/>
    <hyperlink ref="A37" location="ParametersFlyback!A70" display="Rdet1, Ohm"/>
    <hyperlink ref="A38" location="ParametersFlyback!A71" display="Rdet2, Ohm"/>
    <hyperlink ref="A41" location="ParametersFlyback!A13" display="Rfb1, Ohm"/>
    <hyperlink ref="A42" location="ParametersFlyback!A47" display="Rfb2, Ohm"/>
    <hyperlink ref="A43" location="ParametersFlyback!A48" display="Rfb3, Ohm"/>
    <hyperlink ref="A44" location="ParametersFlyback!A12" display="Rbias1, Ohm"/>
    <hyperlink ref="A45" location="ParametersFlyback!A49" display="Rbias2, Ohm"/>
    <hyperlink ref="A48" location="ParametersFlyback!A52" display="Rosc, Ohm"/>
    <hyperlink ref="A49" location="ParametersFlyback!A51" display="Resr, Ohm"/>
    <hyperlink ref="A51" location="ParametersFlyback!A25" display="DCR_pri, Ohm"/>
    <hyperlink ref="A52" location="ParametersFlyback!A26" display="DCR_sec, Ohm"/>
    <hyperlink ref="A53" location="ParametersFlyback!A29" display="Rdson, Ohm"/>
    <hyperlink ref="A54" location="ParametersFlyback!A31" display="Qswmill, C"/>
    <hyperlink ref="A55" location="ParametersFlyback!A32" display="Qswgtot, C"/>
    <hyperlink ref="A56" location="ParametersFlyback!A20" display="Optocoupler CTR"/>
    <hyperlink ref="A57" location="ParametersFlyback!A36" display="Av"/>
    <hyperlink ref="A59" location="ParametersFlyback!A16" display="T_rendement"/>
    <hyperlink ref="A60" location="ParametersFlyback!A73" display="Efficiency, %"/>
    <hyperlink ref="A31" location="ParametersFlyback!A39" display="Rgate, Ohm"/>
    <hyperlink ref="A29" location="ParametersFlyback!A58" display="Css, F"/>
    <hyperlink ref="A58" location="ParametersFlyback!A15" display="T_softstart, s"/>
    <hyperlink ref="A63" location="ParametersFlyback!D26" display="Rdev1, Ohm"/>
    <hyperlink ref="A64" location="ParametersFlyback!D27" display="Rdev2, Ohm"/>
    <hyperlink ref="A65" location="ParametersFlyback!D28" display="Rcomp, Ohm"/>
    <hyperlink ref="A66" location="ParametersFlyback!D29" display="C1comp, F"/>
    <hyperlink ref="A67" location="ParametersFlyback!D30" display="C2comp, F"/>
  </hyperlink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2"/>
  <dimension ref="A1:A44"/>
  <sheetViews>
    <sheetView zoomScale="70" zoomScaleNormal="70" workbookViewId="0" topLeftCell="A1">
      <selection activeCell="AD40" sqref="AD40"/>
    </sheetView>
  </sheetViews>
  <sheetFormatPr defaultColWidth="9.140625" defaultRowHeight="12.75"/>
  <cols>
    <col min="1" max="16384" width="9.140625" style="2" customWidth="1"/>
  </cols>
  <sheetData>
    <row r="1" ht="20.25">
      <c r="A1" s="41" t="s">
        <v>289</v>
      </c>
    </row>
    <row r="44" ht="20.25">
      <c r="A44" s="41" t="s">
        <v>288</v>
      </c>
    </row>
  </sheetData>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sheetPr codeName="Sheet8"/>
  <dimension ref="A1:AE60"/>
  <sheetViews>
    <sheetView workbookViewId="0" topLeftCell="A1">
      <selection activeCell="AC36" sqref="AC36"/>
    </sheetView>
  </sheetViews>
  <sheetFormatPr defaultColWidth="9.140625" defaultRowHeight="12.75"/>
  <cols>
    <col min="1" max="1" width="14.28125" style="0" customWidth="1"/>
    <col min="2" max="2" width="17.28125" style="0" customWidth="1"/>
    <col min="3" max="3" width="17.57421875" style="0" customWidth="1"/>
    <col min="4" max="4" width="23.140625" style="0" customWidth="1"/>
    <col min="5" max="5" width="22.57421875" style="0" customWidth="1"/>
    <col min="6" max="6" width="14.140625" style="0" customWidth="1"/>
    <col min="7" max="7" width="17.57421875" style="0" customWidth="1"/>
    <col min="8" max="8" width="16.57421875" style="0" customWidth="1"/>
    <col min="9" max="9" width="13.140625" style="0" customWidth="1"/>
    <col min="10" max="10" width="19.00390625" style="0" customWidth="1"/>
    <col min="11" max="11" width="19.28125" style="0" customWidth="1"/>
    <col min="12" max="12" width="24.00390625" style="0" customWidth="1"/>
    <col min="13" max="13" width="23.57421875" style="0" customWidth="1"/>
    <col min="14" max="14" width="19.421875" style="0" customWidth="1"/>
    <col min="15" max="15" width="19.28125" style="0" customWidth="1"/>
    <col min="16" max="16" width="25.8515625" style="0" customWidth="1"/>
    <col min="17" max="17" width="24.421875" style="0" customWidth="1"/>
    <col min="18" max="18" width="18.28125" style="0" customWidth="1"/>
    <col min="19" max="19" width="17.421875" style="0" customWidth="1"/>
    <col min="20" max="20" width="23.57421875" style="0" customWidth="1"/>
    <col min="21" max="21" width="22.28125" style="0" customWidth="1"/>
    <col min="22" max="22" width="17.140625" style="0" customWidth="1"/>
    <col min="23" max="23" width="23.28125" style="0" customWidth="1"/>
    <col min="24" max="24" width="24.57421875" style="0" customWidth="1"/>
    <col min="25" max="25" width="33.28125" style="0" customWidth="1"/>
    <col min="26" max="26" width="28.57421875" style="0" customWidth="1"/>
    <col min="27" max="27" width="23.421875" style="0" customWidth="1"/>
    <col min="28" max="28" width="23.140625" style="0" customWidth="1"/>
    <col min="29" max="29" width="32.7109375" style="0" customWidth="1"/>
    <col min="30" max="30" width="26.8515625" style="0" customWidth="1"/>
    <col min="31" max="31" width="19.57421875" style="0" customWidth="1"/>
  </cols>
  <sheetData>
    <row r="1" spans="1:31" ht="23.25" customHeight="1">
      <c r="A1" s="155" t="s">
        <v>19</v>
      </c>
      <c r="B1" s="155" t="s">
        <v>21</v>
      </c>
      <c r="C1" s="155" t="s">
        <v>22</v>
      </c>
      <c r="D1" s="155" t="s">
        <v>42</v>
      </c>
      <c r="E1" s="155" t="s">
        <v>25</v>
      </c>
      <c r="F1" s="155" t="s">
        <v>23</v>
      </c>
      <c r="G1" s="155" t="s">
        <v>24</v>
      </c>
      <c r="H1" s="155" t="s">
        <v>41</v>
      </c>
      <c r="I1" s="155" t="s">
        <v>28</v>
      </c>
      <c r="J1" s="155" t="s">
        <v>26</v>
      </c>
      <c r="K1" s="155" t="s">
        <v>27</v>
      </c>
      <c r="L1" s="155" t="s">
        <v>40</v>
      </c>
      <c r="M1" s="155" t="s">
        <v>29</v>
      </c>
      <c r="N1" s="155" t="s">
        <v>48</v>
      </c>
      <c r="O1" s="155" t="s">
        <v>49</v>
      </c>
      <c r="P1" s="155" t="s">
        <v>50</v>
      </c>
      <c r="Q1" s="155" t="s">
        <v>51</v>
      </c>
      <c r="R1" s="155" t="s">
        <v>44</v>
      </c>
      <c r="S1" s="155" t="s">
        <v>45</v>
      </c>
      <c r="T1" s="155" t="s">
        <v>43</v>
      </c>
      <c r="U1" s="155" t="s">
        <v>39</v>
      </c>
      <c r="V1" s="156" t="s">
        <v>250</v>
      </c>
      <c r="W1" s="154" t="s">
        <v>269</v>
      </c>
      <c r="X1" s="154" t="s">
        <v>270</v>
      </c>
      <c r="Y1" s="154" t="s">
        <v>271</v>
      </c>
      <c r="Z1" s="154" t="s">
        <v>272</v>
      </c>
      <c r="AA1" s="154" t="s">
        <v>248</v>
      </c>
      <c r="AB1" s="154" t="s">
        <v>249</v>
      </c>
      <c r="AC1" s="154" t="s">
        <v>252</v>
      </c>
      <c r="AD1" s="154" t="s">
        <v>253</v>
      </c>
      <c r="AE1" s="154" t="s">
        <v>251</v>
      </c>
    </row>
    <row r="2" spans="1:30" ht="12.75">
      <c r="A2" s="152">
        <v>100</v>
      </c>
      <c r="B2" s="152">
        <v>41.23930944523612</v>
      </c>
      <c r="C2" s="152">
        <v>-5.001546159768904</v>
      </c>
      <c r="D2" s="152">
        <v>32.369643195065265</v>
      </c>
      <c r="E2" s="152">
        <v>-6.9151184215187325</v>
      </c>
      <c r="F2" s="152">
        <v>1.0000006868310354</v>
      </c>
      <c r="G2" s="152">
        <v>-0.001820216261984452</v>
      </c>
      <c r="H2" s="152">
        <v>2.0354682282868324E-05</v>
      </c>
      <c r="I2" s="152">
        <v>-0.1042905228049839</v>
      </c>
      <c r="J2" s="152">
        <v>41.230233874018644</v>
      </c>
      <c r="K2" s="152">
        <v>-5.076614056671259</v>
      </c>
      <c r="L2" s="152">
        <v>32.36966354974754</v>
      </c>
      <c r="M2" s="152">
        <v>-7.019408944323729</v>
      </c>
      <c r="N2" s="152">
        <v>0.2084951351405037</v>
      </c>
      <c r="O2" s="152">
        <v>-3.390286068871807</v>
      </c>
      <c r="P2" s="152">
        <v>10.621120848135853</v>
      </c>
      <c r="Q2" s="152">
        <v>-86.48086756503179</v>
      </c>
      <c r="R2" s="152">
        <v>-8.61487072993327</v>
      </c>
      <c r="S2" s="152">
        <v>-140.84073685321374</v>
      </c>
      <c r="T2" s="152">
        <v>42.990784397883395</v>
      </c>
      <c r="U2" s="152">
        <v>-93.50027650935552</v>
      </c>
      <c r="V2" s="152"/>
      <c r="W2" s="152">
        <v>-0.21867470844564613</v>
      </c>
      <c r="X2" s="152">
        <v>2.260367569633162</v>
      </c>
      <c r="Y2" s="152">
        <v>7.124038835060491</v>
      </c>
      <c r="Z2" s="152">
        <v>95.52576868337815</v>
      </c>
      <c r="AA2" s="152">
        <v>2.459004405696731</v>
      </c>
      <c r="AB2" s="152">
        <v>94.30561063595604</v>
      </c>
      <c r="AC2" s="152">
        <v>39.49370238480804</v>
      </c>
      <c r="AD2" s="152">
        <v>88.50635973905442</v>
      </c>
    </row>
    <row r="3" spans="1:30" ht="12.75">
      <c r="A3" s="152">
        <v>120.67926406393289</v>
      </c>
      <c r="B3" s="152">
        <v>40.966331130339675</v>
      </c>
      <c r="C3" s="152">
        <v>-5.995569312684823</v>
      </c>
      <c r="D3" s="152">
        <v>32.3405823206695</v>
      </c>
      <c r="E3" s="152">
        <v>-8.32633012906015</v>
      </c>
      <c r="F3" s="152">
        <v>1.0000010002568385</v>
      </c>
      <c r="G3" s="152">
        <v>-0.0021966282875408426</v>
      </c>
      <c r="H3" s="152">
        <v>2.9643496072197915E-05</v>
      </c>
      <c r="I3" s="152">
        <v>-0.12585720171835704</v>
      </c>
      <c r="J3" s="152">
        <v>40.95320207004038</v>
      </c>
      <c r="K3" s="152">
        <v>-6.085563111591697</v>
      </c>
      <c r="L3" s="152">
        <v>32.340611964165575</v>
      </c>
      <c r="M3" s="152">
        <v>-8.45218733077852</v>
      </c>
      <c r="N3" s="152">
        <v>0.2084945671537136</v>
      </c>
      <c r="O3" s="152">
        <v>-2.809528681949044</v>
      </c>
      <c r="P3" s="152">
        <v>8.996520794298592</v>
      </c>
      <c r="Q3" s="152">
        <v>-85.75587107927002</v>
      </c>
      <c r="R3" s="152">
        <v>-8.559043968676308</v>
      </c>
      <c r="S3" s="152">
        <v>-116.32800268027134</v>
      </c>
      <c r="T3" s="152">
        <v>41.33713275846417</v>
      </c>
      <c r="U3" s="152">
        <v>-94.20805841004855</v>
      </c>
      <c r="V3" s="152"/>
      <c r="W3" s="152">
        <v>-0.2186736700444183</v>
      </c>
      <c r="X3" s="152">
        <v>1.8733039943101801</v>
      </c>
      <c r="Y3" s="152">
        <v>5.51094368840044</v>
      </c>
      <c r="Z3" s="152">
        <v>96.65809237286159</v>
      </c>
      <c r="AA3" s="152">
        <v>2.444722687845016</v>
      </c>
      <c r="AB3" s="152">
        <v>78.04854943749727</v>
      </c>
      <c r="AC3" s="152">
        <v>37.85155565256601</v>
      </c>
      <c r="AD3" s="152">
        <v>88.20590504208306</v>
      </c>
    </row>
    <row r="4" spans="1:30" ht="12.75">
      <c r="A4" s="152">
        <v>145.63484775012444</v>
      </c>
      <c r="B4" s="152">
        <v>40.575231027169686</v>
      </c>
      <c r="C4" s="152">
        <v>-7.165800165204874</v>
      </c>
      <c r="D4" s="152">
        <v>32.29860453634168</v>
      </c>
      <c r="E4" s="152">
        <v>-10.015464002716973</v>
      </c>
      <c r="F4" s="152">
        <v>1.0000014567045072</v>
      </c>
      <c r="G4" s="152">
        <v>-0.002650883108783164</v>
      </c>
      <c r="H4" s="152">
        <v>4.3171229658538996E-05</v>
      </c>
      <c r="I4" s="152">
        <v>-0.1518838370953581</v>
      </c>
      <c r="J4" s="152">
        <v>40.55629443467275</v>
      </c>
      <c r="K4" s="152">
        <v>-7.273370798223171</v>
      </c>
      <c r="L4" s="152">
        <v>32.298647707571334</v>
      </c>
      <c r="M4" s="152">
        <v>-10.167347839812331</v>
      </c>
      <c r="N4" s="152">
        <v>0.20849373997255174</v>
      </c>
      <c r="O4" s="152">
        <v>-2.3283281040388477</v>
      </c>
      <c r="P4" s="152">
        <v>7.375568995375987</v>
      </c>
      <c r="Q4" s="152">
        <v>-84.88300872162151</v>
      </c>
      <c r="R4" s="152">
        <v>-8.479060134485568</v>
      </c>
      <c r="S4" s="152">
        <v>-95.94481240785157</v>
      </c>
      <c r="T4" s="152">
        <v>39.67421670294732</v>
      </c>
      <c r="U4" s="152">
        <v>-95.05035656143386</v>
      </c>
      <c r="V4" s="152"/>
      <c r="W4" s="152">
        <v>-0.21867215778801052</v>
      </c>
      <c r="X4" s="152">
        <v>1.552621716870821</v>
      </c>
      <c r="Y4" s="152">
        <v>3.906616818029482</v>
      </c>
      <c r="Z4" s="152">
        <v>98.0168413263473</v>
      </c>
      <c r="AA4" s="152">
        <v>2.4242610402595806</v>
      </c>
      <c r="AB4" s="152">
        <v>64.55906718191989</v>
      </c>
      <c r="AC4" s="152">
        <v>36.20526452560081</v>
      </c>
      <c r="AD4" s="152">
        <v>87.84949348653495</v>
      </c>
    </row>
    <row r="5" spans="1:30" ht="12.75">
      <c r="A5" s="152">
        <v>175.7510624854791</v>
      </c>
      <c r="B5" s="152">
        <v>40.01892813246765</v>
      </c>
      <c r="C5" s="152">
        <v>-8.52814810489092</v>
      </c>
      <c r="D5" s="152">
        <v>32.238187302079936</v>
      </c>
      <c r="E5" s="152">
        <v>-12.029944310121369</v>
      </c>
      <c r="F5" s="152">
        <v>1.0000021214311798</v>
      </c>
      <c r="G5" s="152">
        <v>-0.003199080738948938</v>
      </c>
      <c r="H5" s="152">
        <v>6.287228944477268E-05</v>
      </c>
      <c r="I5" s="152">
        <v>-0.1832928105432577</v>
      </c>
      <c r="J5" s="152">
        <v>39.99173079552831</v>
      </c>
      <c r="K5" s="152">
        <v>-8.656189978952176</v>
      </c>
      <c r="L5" s="152">
        <v>32.238250174369384</v>
      </c>
      <c r="M5" s="152">
        <v>-12.213237120664626</v>
      </c>
      <c r="N5" s="152">
        <v>0.2084925353202658</v>
      </c>
      <c r="O5" s="152">
        <v>-1.9296327925110763</v>
      </c>
      <c r="P5" s="152">
        <v>5.759900691324388</v>
      </c>
      <c r="Q5" s="152">
        <v>-83.83324166284629</v>
      </c>
      <c r="R5" s="152">
        <v>-8.365290696186634</v>
      </c>
      <c r="S5" s="152">
        <v>-78.97410616725212</v>
      </c>
      <c r="T5" s="152">
        <v>37.998150865693766</v>
      </c>
      <c r="U5" s="152">
        <v>-96.04647878351093</v>
      </c>
      <c r="V5" s="152"/>
      <c r="W5" s="152">
        <v>-0.218669955453105</v>
      </c>
      <c r="X5" s="152">
        <v>1.2869572253697035</v>
      </c>
      <c r="Y5" s="152">
        <v>2.314888196035625</v>
      </c>
      <c r="Z5" s="152">
        <v>99.64316558115007</v>
      </c>
      <c r="AA5" s="152">
        <v>2.3951562460345808</v>
      </c>
      <c r="AB5" s="152">
        <v>53.360495579436325</v>
      </c>
      <c r="AC5" s="152">
        <v>34.553138370405</v>
      </c>
      <c r="AD5" s="152">
        <v>87.42992846048543</v>
      </c>
    </row>
    <row r="6" spans="1:30" ht="12.75">
      <c r="A6" s="152">
        <v>212.09508879201903</v>
      </c>
      <c r="B6" s="152">
        <v>39.23571445763985</v>
      </c>
      <c r="C6" s="152">
        <v>-10.088694459599582</v>
      </c>
      <c r="D6" s="152">
        <v>32.15167606395596</v>
      </c>
      <c r="E6" s="152">
        <v>-14.420102975552545</v>
      </c>
      <c r="F6" s="152">
        <v>1.0000030894620224</v>
      </c>
      <c r="G6" s="152">
        <v>-0.0038606525977765834</v>
      </c>
      <c r="H6" s="152">
        <v>9.156382484745967E-05</v>
      </c>
      <c r="I6" s="152">
        <v>-0.2211973176905179</v>
      </c>
      <c r="J6" s="152">
        <v>39.19688673041596</v>
      </c>
      <c r="K6" s="152">
        <v>-10.240201091184478</v>
      </c>
      <c r="L6" s="152">
        <v>32.151767627780806</v>
      </c>
      <c r="M6" s="152">
        <v>-14.641300293243063</v>
      </c>
      <c r="N6" s="152">
        <v>0.20849078095164233</v>
      </c>
      <c r="O6" s="152">
        <v>-1.5993148120727259</v>
      </c>
      <c r="P6" s="152">
        <v>4.151864797774946</v>
      </c>
      <c r="Q6" s="152">
        <v>-82.57266061837208</v>
      </c>
      <c r="R6" s="152">
        <v>-8.205115758437135</v>
      </c>
      <c r="S6" s="152">
        <v>-64.82314905769404</v>
      </c>
      <c r="T6" s="152">
        <v>36.303632425555755</v>
      </c>
      <c r="U6" s="152">
        <v>-97.21396091161513</v>
      </c>
      <c r="V6" s="152"/>
      <c r="W6" s="152">
        <v>-0.21866674816536394</v>
      </c>
      <c r="X6" s="152">
        <v>1.066896583701466</v>
      </c>
      <c r="Y6" s="152">
        <v>0.74115252275422</v>
      </c>
      <c r="Z6" s="152">
        <v>101.58270129405443</v>
      </c>
      <c r="AA6" s="152">
        <v>2.35417980105458</v>
      </c>
      <c r="AB6" s="152">
        <v>44.05821601758283</v>
      </c>
      <c r="AC6" s="152">
        <v>32.892920150535026</v>
      </c>
      <c r="AD6" s="152">
        <v>86.94140100081137</v>
      </c>
    </row>
    <row r="7" spans="1:30" ht="12.75">
      <c r="A7" s="152">
        <v>255.95479226995357</v>
      </c>
      <c r="B7" s="152">
        <v>38.14881126141356</v>
      </c>
      <c r="C7" s="152">
        <v>-11.834973296402008</v>
      </c>
      <c r="D7" s="152">
        <v>32.02869150422178</v>
      </c>
      <c r="E7" s="152">
        <v>-17.23555064727454</v>
      </c>
      <c r="F7" s="152">
        <v>1.0000044991614145</v>
      </c>
      <c r="G7" s="152">
        <v>-0.004659051968922915</v>
      </c>
      <c r="H7" s="152">
        <v>0.0001333485438677942</v>
      </c>
      <c r="I7" s="152">
        <v>-0.2669408818867936</v>
      </c>
      <c r="J7" s="152">
        <v>38.09384314343445</v>
      </c>
      <c r="K7" s="152">
        <v>-12.012763838076763</v>
      </c>
      <c r="L7" s="152">
        <v>32.02882485276565</v>
      </c>
      <c r="M7" s="152">
        <v>-17.502491529161347</v>
      </c>
      <c r="N7" s="152">
        <v>0.20848822603237674</v>
      </c>
      <c r="O7" s="152">
        <v>-1.3256692048629817</v>
      </c>
      <c r="P7" s="152">
        <v>2.5548144243528084</v>
      </c>
      <c r="Q7" s="152">
        <v>-81.06229113425648</v>
      </c>
      <c r="R7" s="152">
        <v>-7.982833305699737</v>
      </c>
      <c r="S7" s="152">
        <v>-53.0043545724784</v>
      </c>
      <c r="T7" s="152">
        <v>34.58363927711846</v>
      </c>
      <c r="U7" s="152">
        <v>-98.56478266341783</v>
      </c>
      <c r="V7" s="152"/>
      <c r="W7" s="152">
        <v>-0.21866207740502533</v>
      </c>
      <c r="X7" s="152">
        <v>0.8846418432507728</v>
      </c>
      <c r="Y7" s="152">
        <v>-0.8071041327994594</v>
      </c>
      <c r="Z7" s="152">
        <v>103.88384767822427</v>
      </c>
      <c r="AA7" s="152">
        <v>2.2973146661678987</v>
      </c>
      <c r="AB7" s="152">
        <v>36.32614351112349</v>
      </c>
      <c r="AC7" s="152">
        <v>31.221720719966193</v>
      </c>
      <c r="AD7" s="152">
        <v>86.38135614906292</v>
      </c>
    </row>
    <row r="8" spans="1:30" ht="12.75">
      <c r="A8" s="152">
        <v>308.88435964774783</v>
      </c>
      <c r="B8" s="152">
        <v>36.670245879321726</v>
      </c>
      <c r="C8" s="152">
        <v>-13.724213598534151</v>
      </c>
      <c r="D8" s="152">
        <v>31.855594276314005</v>
      </c>
      <c r="E8" s="152">
        <v>-20.51887466955851</v>
      </c>
      <c r="F8" s="152">
        <v>1.000006551982278</v>
      </c>
      <c r="G8" s="152">
        <v>-0.0056225884108850035</v>
      </c>
      <c r="H8" s="152">
        <v>0.00019420132728561156</v>
      </c>
      <c r="I8" s="152">
        <v>-0.3221450805336558</v>
      </c>
      <c r="J8" s="152">
        <v>36.59332053779523</v>
      </c>
      <c r="K8" s="152">
        <v>-13.930485218843806</v>
      </c>
      <c r="L8" s="152">
        <v>31.85578847764129</v>
      </c>
      <c r="M8" s="152">
        <v>-20.84101975009218</v>
      </c>
      <c r="N8" s="152">
        <v>0.20848450529159337</v>
      </c>
      <c r="O8" s="152">
        <v>-1.09899921924348</v>
      </c>
      <c r="P8" s="152">
        <v>0.9734932206679408</v>
      </c>
      <c r="Q8" s="152">
        <v>-79.25840458601132</v>
      </c>
      <c r="R8" s="152">
        <v>-7.680452049893241</v>
      </c>
      <c r="S8" s="152">
        <v>-43.120321019885864</v>
      </c>
      <c r="T8" s="152">
        <v>32.82928169830923</v>
      </c>
      <c r="U8" s="152">
        <v>-100.09942433610352</v>
      </c>
      <c r="V8" s="152"/>
      <c r="W8" s="152">
        <v>-0.21865527550720731</v>
      </c>
      <c r="X8" s="152">
        <v>0.7337347164918896</v>
      </c>
      <c r="Y8" s="152">
        <v>-2.3197140118265556</v>
      </c>
      <c r="Z8" s="152">
        <v>106.59422368443106</v>
      </c>
      <c r="AA8" s="152">
        <v>2.219958038727655</v>
      </c>
      <c r="AB8" s="152">
        <v>29.895763753771394</v>
      </c>
      <c r="AC8" s="152">
        <v>29.536074465814735</v>
      </c>
      <c r="AD8" s="152">
        <v>85.75320393433888</v>
      </c>
    </row>
    <row r="9" spans="1:30" ht="12.75">
      <c r="A9" s="152">
        <v>372.7593720314938</v>
      </c>
      <c r="B9" s="152">
        <v>34.7125276774424</v>
      </c>
      <c r="C9" s="152">
        <v>-15.670434938068043</v>
      </c>
      <c r="D9" s="152">
        <v>31.615243527198288</v>
      </c>
      <c r="E9" s="152">
        <v>-24.296061786798937</v>
      </c>
      <c r="F9" s="152">
        <v>1.0000095411960896</v>
      </c>
      <c r="G9" s="152">
        <v>-0.006785436777856554</v>
      </c>
      <c r="H9" s="152">
        <v>0.0002828234889621104</v>
      </c>
      <c r="I9" s="152">
        <v>-0.3887672137902305</v>
      </c>
      <c r="J9" s="152">
        <v>34.606528130921966</v>
      </c>
      <c r="K9" s="152">
        <v>-15.906124114715478</v>
      </c>
      <c r="L9" s="152">
        <v>31.61552635068725</v>
      </c>
      <c r="M9" s="152">
        <v>-24.68482900058917</v>
      </c>
      <c r="N9" s="152">
        <v>0.20847908683394986</v>
      </c>
      <c r="O9" s="152">
        <v>-0.9112726993068425</v>
      </c>
      <c r="P9" s="152">
        <v>-0.5854747334490709</v>
      </c>
      <c r="Q9" s="152">
        <v>-77.11375443706602</v>
      </c>
      <c r="R9" s="152">
        <v>-7.2800792742984255</v>
      </c>
      <c r="S9" s="152">
        <v>-34.85207853400679</v>
      </c>
      <c r="T9" s="152">
        <v>31.030051617238183</v>
      </c>
      <c r="U9" s="152">
        <v>-101.7985834376552</v>
      </c>
      <c r="V9" s="152"/>
      <c r="W9" s="152">
        <v>-0.21864537033054773</v>
      </c>
      <c r="X9" s="152">
        <v>0.6088277198626441</v>
      </c>
      <c r="Y9" s="152">
        <v>-3.7832841628387266</v>
      </c>
      <c r="Z9" s="152">
        <v>109.75449169464622</v>
      </c>
      <c r="AA9" s="152">
        <v>2.1175321175744912</v>
      </c>
      <c r="AB9" s="152">
        <v>24.547214011897292</v>
      </c>
      <c r="AC9" s="152">
        <v>27.832242187848525</v>
      </c>
      <c r="AD9" s="152">
        <v>85.06966269405704</v>
      </c>
    </row>
    <row r="10" spans="1:30" ht="12.75">
      <c r="A10" s="152">
        <v>449.8432668969444</v>
      </c>
      <c r="B10" s="152">
        <v>32.211132266247034</v>
      </c>
      <c r="C10" s="152">
        <v>-17.535802427603553</v>
      </c>
      <c r="D10" s="152">
        <v>31.287421124652653</v>
      </c>
      <c r="E10" s="152">
        <v>-28.56395761783603</v>
      </c>
      <c r="F10" s="152">
        <v>1.0000138936661158</v>
      </c>
      <c r="G10" s="152">
        <v>-0.00818885851923972</v>
      </c>
      <c r="H10" s="152">
        <v>0.00041188676112936893</v>
      </c>
      <c r="I10" s="152">
        <v>-0.46917002691570786</v>
      </c>
      <c r="J10" s="152">
        <v>32.06798159186297</v>
      </c>
      <c r="K10" s="152">
        <v>-17.79981846906037</v>
      </c>
      <c r="L10" s="152">
        <v>31.287833011413785</v>
      </c>
      <c r="M10" s="152">
        <v>-29.03312764475174</v>
      </c>
      <c r="N10" s="152">
        <v>0.20847119617516205</v>
      </c>
      <c r="O10" s="152">
        <v>-0.7558374584427191</v>
      </c>
      <c r="P10" s="152">
        <v>-2.1130110708617007</v>
      </c>
      <c r="Q10" s="152">
        <v>-74.58035276771899</v>
      </c>
      <c r="R10" s="152">
        <v>-6.768519071017611</v>
      </c>
      <c r="S10" s="152">
        <v>-27.948931151727365</v>
      </c>
      <c r="T10" s="152">
        <v>29.174821940552082</v>
      </c>
      <c r="U10" s="152">
        <v>-103.61348041247074</v>
      </c>
      <c r="V10" s="152"/>
      <c r="W10" s="152">
        <v>-0.21863094654665965</v>
      </c>
      <c r="X10" s="152">
        <v>0.5054946746240611</v>
      </c>
      <c r="Y10" s="152">
        <v>-5.180927145634359</v>
      </c>
      <c r="Z10" s="152">
        <v>113.38891208790788</v>
      </c>
      <c r="AA10" s="152">
        <v>1.986660276115166</v>
      </c>
      <c r="AB10" s="152">
        <v>20.101785080878532</v>
      </c>
      <c r="AC10" s="152">
        <v>26.10690586577942</v>
      </c>
      <c r="AD10" s="152">
        <v>84.35578444315613</v>
      </c>
    </row>
    <row r="11" spans="1:30" ht="12.75">
      <c r="A11" s="152">
        <v>542.867543932386</v>
      </c>
      <c r="B11" s="152">
        <v>29.156669154215706</v>
      </c>
      <c r="C11" s="152">
        <v>-19.135610908804214</v>
      </c>
      <c r="D11" s="152">
        <v>30.85034622728254</v>
      </c>
      <c r="E11" s="152">
        <v>-33.27701252042281</v>
      </c>
      <c r="F11" s="152">
        <v>1.0000202305402337</v>
      </c>
      <c r="G11" s="152">
        <v>-0.009882681898806254</v>
      </c>
      <c r="H11" s="152">
        <v>0.0005998447256454784</v>
      </c>
      <c r="I11" s="152">
        <v>-0.5662060759780196</v>
      </c>
      <c r="J11" s="152">
        <v>28.968147853833074</v>
      </c>
      <c r="K11" s="152">
        <v>-19.42414411903045</v>
      </c>
      <c r="L11" s="152">
        <v>30.85094607200818</v>
      </c>
      <c r="M11" s="152">
        <v>-33.84321859640083</v>
      </c>
      <c r="N11" s="152">
        <v>0.20845970569455505</v>
      </c>
      <c r="O11" s="152">
        <v>-0.6271855499099696</v>
      </c>
      <c r="P11" s="152">
        <v>-3.5970030617221447</v>
      </c>
      <c r="Q11" s="152">
        <v>-71.61457277573886</v>
      </c>
      <c r="R11" s="152">
        <v>-6.143850934698216</v>
      </c>
      <c r="S11" s="152">
        <v>-22.21755510800131</v>
      </c>
      <c r="T11" s="152">
        <v>27.253943010286036</v>
      </c>
      <c r="U11" s="152">
        <v>-105.45779137213971</v>
      </c>
      <c r="V11" s="152"/>
      <c r="W11" s="152">
        <v>-0.218609943894501</v>
      </c>
      <c r="X11" s="152">
        <v>0.4200738478431074</v>
      </c>
      <c r="Y11" s="152">
        <v>-6.492630064466879</v>
      </c>
      <c r="Z11" s="152">
        <v>117.4928459995419</v>
      </c>
      <c r="AA11" s="152">
        <v>1.8268497840861297</v>
      </c>
      <c r="AB11" s="152">
        <v>16.41507238990766</v>
      </c>
      <c r="AC11" s="152">
        <v>24.358316007541305</v>
      </c>
      <c r="AD11" s="152">
        <v>83.64962740314107</v>
      </c>
    </row>
    <row r="12" spans="1:30" ht="12.75">
      <c r="A12" s="152">
        <v>655.1285568595509</v>
      </c>
      <c r="B12" s="152">
        <v>25.626671952344207</v>
      </c>
      <c r="C12" s="152">
        <v>-20.266458149924812</v>
      </c>
      <c r="D12" s="152">
        <v>30.28349836726788</v>
      </c>
      <c r="E12" s="152">
        <v>-38.33816605556193</v>
      </c>
      <c r="F12" s="152">
        <v>1.000029455336199</v>
      </c>
      <c r="G12" s="152">
        <v>-0.011927099498725913</v>
      </c>
      <c r="H12" s="152">
        <v>0.0008735703695072499</v>
      </c>
      <c r="I12" s="152">
        <v>-0.6833199358220109</v>
      </c>
      <c r="J12" s="152">
        <v>25.38570673174131</v>
      </c>
      <c r="K12" s="152">
        <v>-20.57270697146</v>
      </c>
      <c r="L12" s="152">
        <v>30.284371937637392</v>
      </c>
      <c r="M12" s="152">
        <v>-39.02148599138395</v>
      </c>
      <c r="N12" s="152">
        <v>0.20844297381604796</v>
      </c>
      <c r="O12" s="152">
        <v>-0.5207580791454312</v>
      </c>
      <c r="P12" s="152">
        <v>-5.021895858989146</v>
      </c>
      <c r="Q12" s="152">
        <v>-68.18533746232224</v>
      </c>
      <c r="R12" s="152">
        <v>-5.421931161693104</v>
      </c>
      <c r="S12" s="152">
        <v>-17.50804809594811</v>
      </c>
      <c r="T12" s="152">
        <v>25.26247607864824</v>
      </c>
      <c r="U12" s="152">
        <v>-107.20682345370619</v>
      </c>
      <c r="V12" s="152"/>
      <c r="W12" s="152">
        <v>-0.21857936393058197</v>
      </c>
      <c r="X12" s="152">
        <v>0.3495381700776576</v>
      </c>
      <c r="Y12" s="152">
        <v>-7.696689399673456</v>
      </c>
      <c r="Z12" s="152">
        <v>122.0192911281563</v>
      </c>
      <c r="AA12" s="152">
        <v>1.6421547179956895</v>
      </c>
      <c r="AB12" s="152">
        <v>13.370042681292906</v>
      </c>
      <c r="AC12" s="152">
        <v>22.587682537963932</v>
      </c>
      <c r="AD12" s="152">
        <v>82.99780513677233</v>
      </c>
    </row>
    <row r="13" spans="1:30" ht="12.75">
      <c r="A13" s="152">
        <v>790.6043210907702</v>
      </c>
      <c r="B13" s="152">
        <v>21.79759992751557</v>
      </c>
      <c r="C13" s="152">
        <v>-20.75773932593499</v>
      </c>
      <c r="D13" s="152">
        <v>29.571373554049103</v>
      </c>
      <c r="E13" s="152">
        <v>-43.600228059565175</v>
      </c>
      <c r="F13" s="152">
        <v>1.000042881577971</v>
      </c>
      <c r="G13" s="152">
        <v>-0.014394857099136618</v>
      </c>
      <c r="H13" s="152">
        <v>0.0012721961816516082</v>
      </c>
      <c r="I13" s="152">
        <v>-0.8246722401797271</v>
      </c>
      <c r="J13" s="152">
        <v>21.49972995169848</v>
      </c>
      <c r="K13" s="152">
        <v>-21.072402786613132</v>
      </c>
      <c r="L13" s="152">
        <v>29.572645750230755</v>
      </c>
      <c r="M13" s="152">
        <v>-44.42490029974491</v>
      </c>
      <c r="N13" s="152">
        <v>0.20841861117391333</v>
      </c>
      <c r="O13" s="152">
        <v>-0.43278363756746246</v>
      </c>
      <c r="P13" s="152">
        <v>-6.368771221899988</v>
      </c>
      <c r="Q13" s="152">
        <v>-64.28560726183117</v>
      </c>
      <c r="R13" s="152">
        <v>-4.63884727312998</v>
      </c>
      <c r="S13" s="152">
        <v>-13.696612258097403</v>
      </c>
      <c r="T13" s="152">
        <v>23.20387452833077</v>
      </c>
      <c r="U13" s="152">
        <v>-108.7105075615761</v>
      </c>
      <c r="V13" s="152" t="s">
        <v>240</v>
      </c>
      <c r="W13" s="152">
        <v>-0.21853484414596125</v>
      </c>
      <c r="X13" s="152">
        <v>0.29138792200845715</v>
      </c>
      <c r="Y13" s="152">
        <v>-8.772456054405396</v>
      </c>
      <c r="Z13" s="152">
        <v>126.86913032448611</v>
      </c>
      <c r="AA13" s="152">
        <v>1.44180352554174</v>
      </c>
      <c r="AB13" s="152">
        <v>10.869815893121828</v>
      </c>
      <c r="AC13" s="152">
        <v>20.80018969582536</v>
      </c>
      <c r="AD13" s="152">
        <v>82.4442300247412</v>
      </c>
    </row>
    <row r="14" spans="1:31" ht="12.75">
      <c r="A14" s="152">
        <v>954.0954763499934</v>
      </c>
      <c r="B14" s="152">
        <v>17.919321557181146</v>
      </c>
      <c r="C14" s="152">
        <v>-20.52817352022899</v>
      </c>
      <c r="D14" s="152">
        <v>28.707011332224358</v>
      </c>
      <c r="E14" s="152">
        <v>-48.88185049736251</v>
      </c>
      <c r="F14" s="152">
        <v>1.0000624173062052</v>
      </c>
      <c r="G14" s="152">
        <v>-0.01737392977513234</v>
      </c>
      <c r="H14" s="152">
        <v>0.001852704329316639</v>
      </c>
      <c r="I14" s="152">
        <v>-0.9952905966602936</v>
      </c>
      <c r="J14" s="152">
        <v>17.56378498780958</v>
      </c>
      <c r="K14" s="152">
        <v>-20.840783867873913</v>
      </c>
      <c r="L14" s="152">
        <v>28.708864036553678</v>
      </c>
      <c r="M14" s="152">
        <v>-49.877141094022804</v>
      </c>
      <c r="N14" s="152">
        <v>0.20838314086170695</v>
      </c>
      <c r="O14" s="152">
        <v>-0.360144626245917</v>
      </c>
      <c r="P14" s="152">
        <v>-7.616334776348254</v>
      </c>
      <c r="Q14" s="152">
        <v>-59.94591342923281</v>
      </c>
      <c r="R14" s="152">
        <v>-3.8456996355879287</v>
      </c>
      <c r="S14" s="152">
        <v>-10.668370780305889</v>
      </c>
      <c r="T14" s="152">
        <v>21.092529260205424</v>
      </c>
      <c r="U14" s="152">
        <v>-109.8230545232556</v>
      </c>
      <c r="V14" s="152"/>
      <c r="W14" s="152">
        <v>-0.21847004025365427</v>
      </c>
      <c r="X14" s="152">
        <v>0.2435620718002637</v>
      </c>
      <c r="Y14" s="152">
        <v>-9.704066697467166</v>
      </c>
      <c r="Z14" s="152">
        <v>131.89143553601062</v>
      </c>
      <c r="AA14" s="152">
        <v>1.2388636835075961</v>
      </c>
      <c r="AB14" s="152">
        <v>8.830958750817393</v>
      </c>
      <c r="AC14" s="152">
        <v>19.00479733908651</v>
      </c>
      <c r="AD14" s="152">
        <v>82.01429444198784</v>
      </c>
      <c r="AE14" t="s">
        <v>256</v>
      </c>
    </row>
    <row r="15" spans="1:30" ht="12.75">
      <c r="A15" s="152">
        <v>1151.3953993264458</v>
      </c>
      <c r="B15" s="152">
        <v>14.254599407718208</v>
      </c>
      <c r="C15" s="152">
        <v>-19.616497394059724</v>
      </c>
      <c r="D15" s="152">
        <v>27.693777502410644</v>
      </c>
      <c r="E15" s="152">
        <v>-53.995450832366785</v>
      </c>
      <c r="F15" s="152">
        <v>1.0000908308749867</v>
      </c>
      <c r="G15" s="152">
        <v>-0.020970812184127968</v>
      </c>
      <c r="H15" s="152">
        <v>0.0026980629242062864</v>
      </c>
      <c r="I15" s="152">
        <v>-1.201253863015302</v>
      </c>
      <c r="J15" s="152">
        <v>13.844520282893734</v>
      </c>
      <c r="K15" s="152">
        <v>-19.917209704621442</v>
      </c>
      <c r="L15" s="152">
        <v>27.696475565334854</v>
      </c>
      <c r="M15" s="152">
        <v>-55.19670469538209</v>
      </c>
      <c r="N15" s="152">
        <v>0.208331505315959</v>
      </c>
      <c r="O15" s="152">
        <v>-0.3002667212374217</v>
      </c>
      <c r="P15" s="152">
        <v>-8.743166961420625</v>
      </c>
      <c r="Q15" s="152">
        <v>-55.24625548738102</v>
      </c>
      <c r="R15" s="152">
        <v>-3.0962255032922585</v>
      </c>
      <c r="S15" s="152">
        <v>-8.306430991906895</v>
      </c>
      <c r="T15" s="152">
        <v>18.953308603914227</v>
      </c>
      <c r="U15" s="152">
        <v>-110.44296018276312</v>
      </c>
      <c r="V15" s="152"/>
      <c r="W15" s="152">
        <v>-0.2183757319183945</v>
      </c>
      <c r="X15" s="152">
        <v>0.20436509425499505</v>
      </c>
      <c r="Y15" s="152">
        <v>-10.484048371889179</v>
      </c>
      <c r="Z15" s="152">
        <v>136.8982237624645</v>
      </c>
      <c r="AA15" s="152">
        <v>1.0470751887454859</v>
      </c>
      <c r="AB15" s="152">
        <v>7.178771939547626</v>
      </c>
      <c r="AC15" s="152">
        <v>17.212427193445674</v>
      </c>
      <c r="AD15" s="152">
        <v>81.70151906708243</v>
      </c>
    </row>
    <row r="16" spans="1:30" ht="12.75">
      <c r="A16" s="152">
        <v>1389.4954943731361</v>
      </c>
      <c r="B16" s="152">
        <v>11.011903148317936</v>
      </c>
      <c r="C16" s="152">
        <v>-18.16656476388694</v>
      </c>
      <c r="D16" s="152">
        <v>26.544519438680457</v>
      </c>
      <c r="E16" s="152">
        <v>-58.77729805918071</v>
      </c>
      <c r="F16" s="152">
        <v>1.0001321318503136</v>
      </c>
      <c r="G16" s="152">
        <v>-0.025314596182746053</v>
      </c>
      <c r="H16" s="152">
        <v>0.003929064672115662</v>
      </c>
      <c r="I16" s="152">
        <v>-1.4499183183028443</v>
      </c>
      <c r="J16" s="152">
        <v>10.553478920430896</v>
      </c>
      <c r="K16" s="152">
        <v>-18.44772702710621</v>
      </c>
      <c r="L16" s="152">
        <v>26.54844850335257</v>
      </c>
      <c r="M16" s="152">
        <v>-60.22721637748355</v>
      </c>
      <c r="N16" s="152">
        <v>0.2082563517219966</v>
      </c>
      <c r="O16" s="152">
        <v>-0.2510275439282674</v>
      </c>
      <c r="P16" s="152">
        <v>-9.731174146207422</v>
      </c>
      <c r="Q16" s="152">
        <v>-50.320372042499066</v>
      </c>
      <c r="R16" s="152">
        <v>-2.433058588729657</v>
      </c>
      <c r="S16" s="152">
        <v>-6.491070221522925</v>
      </c>
      <c r="T16" s="152">
        <v>16.81727435714515</v>
      </c>
      <c r="U16" s="152">
        <v>-110.54758841998263</v>
      </c>
      <c r="V16" s="152"/>
      <c r="W16" s="152">
        <v>-0.218238531660685</v>
      </c>
      <c r="X16" s="152">
        <v>0.17240663123214128</v>
      </c>
      <c r="Y16" s="152">
        <v>-11.11527873390218</v>
      </c>
      <c r="Z16" s="152">
        <v>141.69155682482108</v>
      </c>
      <c r="AA16" s="152">
        <v>0.8773347271266767</v>
      </c>
      <c r="AB16" s="152">
        <v>5.845494607323699</v>
      </c>
      <c r="AC16" s="152">
        <v>15.433169769450394</v>
      </c>
      <c r="AD16" s="152">
        <v>81.46434044733753</v>
      </c>
    </row>
    <row r="17" spans="1:30" ht="12.75">
      <c r="A17" s="152">
        <v>1676.8329368110067</v>
      </c>
      <c r="B17" s="152">
        <v>8.305285119925541</v>
      </c>
      <c r="C17" s="152">
        <v>-16.376669436806427</v>
      </c>
      <c r="D17" s="152">
        <v>25.278528709363336</v>
      </c>
      <c r="E17" s="152">
        <v>-63.108552500655875</v>
      </c>
      <c r="F17" s="152">
        <v>1.0001921125564408</v>
      </c>
      <c r="G17" s="152">
        <v>-0.030562079779799432</v>
      </c>
      <c r="H17" s="152">
        <v>0.005721545520646969</v>
      </c>
      <c r="I17" s="152">
        <v>-1.750197271393788</v>
      </c>
      <c r="J17" s="152">
        <v>7.806375591626819</v>
      </c>
      <c r="K17" s="152">
        <v>-16.633642387067063</v>
      </c>
      <c r="L17" s="152">
        <v>25.284250254883982</v>
      </c>
      <c r="M17" s="152">
        <v>-64.85874977204968</v>
      </c>
      <c r="N17" s="152">
        <v>0.2081469988328696</v>
      </c>
      <c r="O17" s="152">
        <v>-0.21068126547765686</v>
      </c>
      <c r="P17" s="152">
        <v>-10.569421311640344</v>
      </c>
      <c r="Q17" s="152">
        <v>-45.34668388747057</v>
      </c>
      <c r="R17" s="152">
        <v>-1.8795231764507927</v>
      </c>
      <c r="S17" s="152">
        <v>-5.106899830965049</v>
      </c>
      <c r="T17" s="152">
        <v>14.714828943243642</v>
      </c>
      <c r="U17" s="152">
        <v>-110.20543365952025</v>
      </c>
      <c r="V17" s="152" t="s">
        <v>244</v>
      </c>
      <c r="W17" s="152">
        <v>-0.21803902835430491</v>
      </c>
      <c r="X17" s="152">
        <v>0.14655177292870092</v>
      </c>
      <c r="Y17" s="152">
        <v>-11.610348609265948</v>
      </c>
      <c r="Z17" s="152">
        <v>146.09355094880982</v>
      </c>
      <c r="AA17" s="152">
        <v>0.7355952331195932</v>
      </c>
      <c r="AB17" s="152">
        <v>4.77082140716933</v>
      </c>
      <c r="AC17" s="152">
        <v>13.673901645618034</v>
      </c>
      <c r="AD17" s="152">
        <v>81.23480117676016</v>
      </c>
    </row>
    <row r="18" spans="1:30" ht="12.75">
      <c r="A18" s="152">
        <v>2023.5896477251556</v>
      </c>
      <c r="B18" s="152">
        <v>6.154027847105349</v>
      </c>
      <c r="C18" s="152">
        <v>-14.44307491933022</v>
      </c>
      <c r="D18" s="152">
        <v>23.91771944705177</v>
      </c>
      <c r="E18" s="152">
        <v>-66.9217046898872</v>
      </c>
      <c r="F18" s="152">
        <v>1.000279108699082</v>
      </c>
      <c r="G18" s="152">
        <v>-0.036904263700693475</v>
      </c>
      <c r="H18" s="152">
        <v>0.008331412894519857</v>
      </c>
      <c r="I18" s="152">
        <v>-2.112910231739261</v>
      </c>
      <c r="J18" s="152">
        <v>5.622734444340034</v>
      </c>
      <c r="K18" s="152">
        <v>-14.674215973672686</v>
      </c>
      <c r="L18" s="152">
        <v>23.92605085994629</v>
      </c>
      <c r="M18" s="152">
        <v>-69.03461492162646</v>
      </c>
      <c r="N18" s="152">
        <v>0.20798794817041538</v>
      </c>
      <c r="O18" s="152">
        <v>-0.1777964134439496</v>
      </c>
      <c r="P18" s="152">
        <v>-11.25688969464298</v>
      </c>
      <c r="Q18" s="152">
        <v>-40.52514554562458</v>
      </c>
      <c r="R18" s="152">
        <v>-1.439561970035514</v>
      </c>
      <c r="S18" s="152">
        <v>-4.051762089325133</v>
      </c>
      <c r="T18" s="152">
        <v>12.66916116530331</v>
      </c>
      <c r="U18" s="152">
        <v>-109.55976046725105</v>
      </c>
      <c r="V18" s="152"/>
      <c r="W18" s="152">
        <v>-0.2177491335655489</v>
      </c>
      <c r="X18" s="152">
        <v>0.12588005603442698</v>
      </c>
      <c r="Y18" s="152">
        <v>-11.988675605390707</v>
      </c>
      <c r="Z18" s="152">
        <v>149.96793476880475</v>
      </c>
      <c r="AA18" s="152">
        <v>0.6228455755029906</v>
      </c>
      <c r="AB18" s="152">
        <v>3.903087940941191</v>
      </c>
      <c r="AC18" s="152">
        <v>11.937375254555583</v>
      </c>
      <c r="AD18" s="152">
        <v>80.93331984717828</v>
      </c>
    </row>
    <row r="19" spans="1:30" ht="12.75">
      <c r="A19" s="152">
        <v>2442.05309454865</v>
      </c>
      <c r="B19" s="152">
        <v>4.509732977929118</v>
      </c>
      <c r="C19" s="152">
        <v>-12.522464408806002</v>
      </c>
      <c r="D19" s="152">
        <v>22.48340682051222</v>
      </c>
      <c r="E19" s="152">
        <v>-70.19445765682359</v>
      </c>
      <c r="F19" s="152">
        <v>1.0004050472365202</v>
      </c>
      <c r="G19" s="152">
        <v>-0.04457477461439508</v>
      </c>
      <c r="H19" s="152">
        <v>0.012130992592717283</v>
      </c>
      <c r="I19" s="152">
        <v>-2.5512249836364056</v>
      </c>
      <c r="J19" s="152">
        <v>3.9533736041699603</v>
      </c>
      <c r="K19" s="152">
        <v>-12.728556929471507</v>
      </c>
      <c r="L19" s="152">
        <v>22.49553781310494</v>
      </c>
      <c r="M19" s="152">
        <v>-72.74568264046</v>
      </c>
      <c r="N19" s="152">
        <v>0.20775674926354287</v>
      </c>
      <c r="O19" s="152">
        <v>-0.15120457231593112</v>
      </c>
      <c r="P19" s="152">
        <v>-11.802870544474938</v>
      </c>
      <c r="Q19" s="152">
        <v>-36.046985340771755</v>
      </c>
      <c r="R19" s="152">
        <v>-1.1032759580930735</v>
      </c>
      <c r="S19" s="152">
        <v>-3.242211775506553</v>
      </c>
      <c r="T19" s="152">
        <v>10.69266726863</v>
      </c>
      <c r="U19" s="152">
        <v>-108.79266798123177</v>
      </c>
      <c r="V19" s="152"/>
      <c r="W19" s="152">
        <v>-0.2173283218685729</v>
      </c>
      <c r="X19" s="152">
        <v>0.10965148196422679</v>
      </c>
      <c r="Y19" s="152">
        <v>-12.272746531897713</v>
      </c>
      <c r="Z19" s="152">
        <v>153.2270919962376</v>
      </c>
      <c r="AA19" s="152">
        <v>0.5365250794688097</v>
      </c>
      <c r="AB19" s="152">
        <v>3.1997691917461304</v>
      </c>
      <c r="AC19" s="152">
        <v>10.222791281207224</v>
      </c>
      <c r="AD19" s="152">
        <v>80.4814093557776</v>
      </c>
    </row>
    <row r="20" spans="1:30" ht="12.75">
      <c r="A20" s="152">
        <v>2947.0517025518097</v>
      </c>
      <c r="B20" s="152">
        <v>3.2900957384062215</v>
      </c>
      <c r="C20" s="152">
        <v>-10.719342830911964</v>
      </c>
      <c r="D20" s="152">
        <v>20.994356019237173</v>
      </c>
      <c r="E20" s="152">
        <v>-72.93714080386542</v>
      </c>
      <c r="F20" s="152">
        <v>1.0005868443870072</v>
      </c>
      <c r="G20" s="152">
        <v>-0.05386105847058058</v>
      </c>
      <c r="H20" s="152">
        <v>0.01766174148004203</v>
      </c>
      <c r="I20" s="152">
        <v>-3.0812276132247627</v>
      </c>
      <c r="J20" s="152">
        <v>2.7146713616410736</v>
      </c>
      <c r="K20" s="152">
        <v>-10.902841456024795</v>
      </c>
      <c r="L20" s="152">
        <v>21.012017760717214</v>
      </c>
      <c r="M20" s="152">
        <v>-76.01836841709019</v>
      </c>
      <c r="N20" s="152">
        <v>0.20742096096807158</v>
      </c>
      <c r="O20" s="152">
        <v>-0.1299579802696491</v>
      </c>
      <c r="P20" s="152">
        <v>-12.224823283238756</v>
      </c>
      <c r="Q20" s="152">
        <v>-32.068879081444344</v>
      </c>
      <c r="R20" s="152">
        <v>-0.8538315122810879</v>
      </c>
      <c r="S20" s="152">
        <v>-2.6142710593459237</v>
      </c>
      <c r="T20" s="152">
        <v>8.787194477478456</v>
      </c>
      <c r="U20" s="152">
        <v>-108.08724749853452</v>
      </c>
      <c r="V20" s="152"/>
      <c r="W20" s="152">
        <v>-0.21671837443534894</v>
      </c>
      <c r="X20" s="152">
        <v>0.09727793748385685</v>
      </c>
      <c r="Y20" s="152">
        <v>-12.484910969291347</v>
      </c>
      <c r="Z20" s="152">
        <v>155.8262154538723</v>
      </c>
      <c r="AA20" s="152">
        <v>0.4722867649345341</v>
      </c>
      <c r="AB20" s="152">
        <v>2.6269237080829635</v>
      </c>
      <c r="AC20" s="152">
        <v>8.527106791425867</v>
      </c>
      <c r="AD20" s="152">
        <v>79.80784703678212</v>
      </c>
    </row>
    <row r="21" spans="1:30" ht="12.75">
      <c r="A21" s="152">
        <v>3556.4803062231285</v>
      </c>
      <c r="B21" s="152">
        <v>2.405439046626592</v>
      </c>
      <c r="C21" s="152">
        <v>-9.090940127675594</v>
      </c>
      <c r="D21" s="152">
        <v>19.466061539302505</v>
      </c>
      <c r="E21" s="152">
        <v>-75.17932920407141</v>
      </c>
      <c r="F21" s="152">
        <v>1.0008481666168378</v>
      </c>
      <c r="G21" s="152">
        <v>-0.0651197038171535</v>
      </c>
      <c r="H21" s="152">
        <v>0.025710538196265176</v>
      </c>
      <c r="I21" s="152">
        <v>-3.722675029528323</v>
      </c>
      <c r="J21" s="152">
        <v>1.8154799311910683</v>
      </c>
      <c r="K21" s="152">
        <v>-9.2552922378741</v>
      </c>
      <c r="L21" s="152">
        <v>19.49177207749877</v>
      </c>
      <c r="M21" s="152">
        <v>-78.90200423359974</v>
      </c>
      <c r="N21" s="152">
        <v>0.2069338731085664</v>
      </c>
      <c r="O21" s="152">
        <v>-0.11329421273546136</v>
      </c>
      <c r="P21" s="152">
        <v>-12.54478595364088</v>
      </c>
      <c r="Q21" s="152">
        <v>-28.700261269275313</v>
      </c>
      <c r="R21" s="152">
        <v>-0.6728867540143312</v>
      </c>
      <c r="S21" s="152">
        <v>-2.1209168390762603</v>
      </c>
      <c r="T21" s="152">
        <v>6.946986123857891</v>
      </c>
      <c r="U21" s="152">
        <v>-107.60226550287506</v>
      </c>
      <c r="V21" s="152"/>
      <c r="W21" s="152">
        <v>-0.21583617733041166</v>
      </c>
      <c r="X21" s="152">
        <v>0.08829831589003664</v>
      </c>
      <c r="Y21" s="152">
        <v>-12.645460380657854</v>
      </c>
      <c r="Z21" s="152">
        <v>157.75059023907832</v>
      </c>
      <c r="AA21" s="152">
        <v>0.42538046930605244</v>
      </c>
      <c r="AB21" s="152">
        <v>2.157930717154908</v>
      </c>
      <c r="AC21" s="152">
        <v>6.84631169684092</v>
      </c>
      <c r="AD21" s="152">
        <v>78.84858600547857</v>
      </c>
    </row>
    <row r="22" spans="1:30" ht="12.75">
      <c r="A22" s="152">
        <v>4291.934260128778</v>
      </c>
      <c r="B22" s="152">
        <v>1.7741089578833482</v>
      </c>
      <c r="C22" s="152">
        <v>-7.659414437216741</v>
      </c>
      <c r="D22" s="152">
        <v>17.910874949969145</v>
      </c>
      <c r="E22" s="152">
        <v>-76.9588597922403</v>
      </c>
      <c r="F22" s="152">
        <v>1.0012214014698932</v>
      </c>
      <c r="G22" s="152">
        <v>-0.07879814446336132</v>
      </c>
      <c r="H22" s="152">
        <v>0.03741975021901469</v>
      </c>
      <c r="I22" s="152">
        <v>-4.500017702385532</v>
      </c>
      <c r="J22" s="152">
        <v>1.1727282118436977</v>
      </c>
      <c r="K22" s="152">
        <v>-7.808566151225914</v>
      </c>
      <c r="L22" s="152">
        <v>17.94829470018816</v>
      </c>
      <c r="M22" s="152">
        <v>-81.45887749462584</v>
      </c>
      <c r="N22" s="152">
        <v>0.20622858132671676</v>
      </c>
      <c r="O22" s="152">
        <v>-0.10060618527182358</v>
      </c>
      <c r="P22" s="152">
        <v>-12.785865108729983</v>
      </c>
      <c r="Q22" s="152">
        <v>-26.00488925750486</v>
      </c>
      <c r="R22" s="152">
        <v>-0.5437399775071816</v>
      </c>
      <c r="S22" s="152">
        <v>-1.7283332313173825</v>
      </c>
      <c r="T22" s="152">
        <v>5.162429591458178</v>
      </c>
      <c r="U22" s="152">
        <v>-107.4637667521307</v>
      </c>
      <c r="V22" s="152"/>
      <c r="W22" s="152">
        <v>-0.21456416188586197</v>
      </c>
      <c r="X22" s="152">
        <v>0.08235533885041828</v>
      </c>
      <c r="Y22" s="152">
        <v>-12.772001116076117</v>
      </c>
      <c r="Z22" s="152">
        <v>159.0018912844855</v>
      </c>
      <c r="AA22" s="152">
        <v>0.3914516654259681</v>
      </c>
      <c r="AB22" s="152">
        <v>1.7720188810339321</v>
      </c>
      <c r="AC22" s="152">
        <v>5.176293584112043</v>
      </c>
      <c r="AD22" s="152">
        <v>77.54301378985966</v>
      </c>
    </row>
    <row r="23" spans="1:30" ht="12.75">
      <c r="A23" s="152">
        <v>5179.474679231207</v>
      </c>
      <c r="B23" s="152">
        <v>1.328774312890347</v>
      </c>
      <c r="C23" s="152">
        <v>-6.424404371726574</v>
      </c>
      <c r="D23" s="152">
        <v>16.33858263963757</v>
      </c>
      <c r="E23" s="152">
        <v>-78.31416127251778</v>
      </c>
      <c r="F23" s="152">
        <v>1.0017492356844255</v>
      </c>
      <c r="G23" s="152">
        <v>-0.0954665423404755</v>
      </c>
      <c r="H23" s="152">
        <v>0.05444524440086781</v>
      </c>
      <c r="I23" s="152">
        <v>-5.443837951207724</v>
      </c>
      <c r="J23" s="152">
        <v>0.717782980369232</v>
      </c>
      <c r="K23" s="152">
        <v>-6.5624956583072604</v>
      </c>
      <c r="L23" s="152">
        <v>16.393027884038435</v>
      </c>
      <c r="M23" s="152">
        <v>-83.7579992237255</v>
      </c>
      <c r="N23" s="152">
        <v>0.2052099875062323</v>
      </c>
      <c r="O23" s="152">
        <v>-0.09141556341886276</v>
      </c>
      <c r="P23" s="152">
        <v>-12.969843857264774</v>
      </c>
      <c r="Q23" s="152">
        <v>-24.011694085025578</v>
      </c>
      <c r="R23" s="152">
        <v>-0.4526180016042426</v>
      </c>
      <c r="S23" s="152">
        <v>-1.4123061876138605</v>
      </c>
      <c r="T23" s="152">
        <v>3.4231840267736624</v>
      </c>
      <c r="U23" s="152">
        <v>-107.76969330875109</v>
      </c>
      <c r="V23" s="152"/>
      <c r="W23" s="152">
        <v>-0.21273825326539855</v>
      </c>
      <c r="X23" s="152">
        <v>0.07917151698709672</v>
      </c>
      <c r="Y23" s="152">
        <v>-12.879761541702077</v>
      </c>
      <c r="Z23" s="152">
        <v>159.58701881606382</v>
      </c>
      <c r="AA23" s="152">
        <v>0.3668628390220395</v>
      </c>
      <c r="AB23" s="152">
        <v>1.4529218308334</v>
      </c>
      <c r="AC23" s="152">
        <v>3.5132663423363577</v>
      </c>
      <c r="AD23" s="152">
        <v>75.8290195923383</v>
      </c>
    </row>
    <row r="24" spans="1:30" ht="12.75">
      <c r="A24" s="152">
        <v>6250.55192527397</v>
      </c>
      <c r="B24" s="152">
        <v>1.0172105516326289</v>
      </c>
      <c r="C24" s="152">
        <v>-5.372929422205203</v>
      </c>
      <c r="D24" s="152">
        <v>14.75716037188076</v>
      </c>
      <c r="E24" s="152">
        <v>-79.27956347367513</v>
      </c>
      <c r="F24" s="152">
        <v>1.0024841110722433</v>
      </c>
      <c r="G24" s="152">
        <v>-0.11586638625986649</v>
      </c>
      <c r="H24" s="152">
        <v>0.07918140072121205</v>
      </c>
      <c r="I24" s="152">
        <v>-6.592951019400047</v>
      </c>
      <c r="J24" s="152">
        <v>0.39719549984651287</v>
      </c>
      <c r="K24" s="152">
        <v>-5.504136886356363</v>
      </c>
      <c r="L24" s="152">
        <v>14.836341772601973</v>
      </c>
      <c r="M24" s="152">
        <v>-85.87251449307519</v>
      </c>
      <c r="N24" s="152">
        <v>0.20374442876162596</v>
      </c>
      <c r="O24" s="152">
        <v>-0.08534728533341784</v>
      </c>
      <c r="P24" s="152">
        <v>-13.116162102247692</v>
      </c>
      <c r="Q24" s="152">
        <v>-22.72850948098038</v>
      </c>
      <c r="R24" s="152">
        <v>-0.38883677113113035</v>
      </c>
      <c r="S24" s="152">
        <v>-1.1553367833950217</v>
      </c>
      <c r="T24" s="152">
        <v>1.7201796703542815</v>
      </c>
      <c r="U24" s="152">
        <v>-108.60102397405556</v>
      </c>
      <c r="V24" s="152"/>
      <c r="W24" s="152">
        <v>-0.21013399839613134</v>
      </c>
      <c r="X24" s="152">
        <v>0.07852086893538794</v>
      </c>
      <c r="Y24" s="152">
        <v>-12.982436243252357</v>
      </c>
      <c r="Z24" s="152">
        <v>159.51076903582853</v>
      </c>
      <c r="AA24" s="152">
        <v>0.34872533252832455</v>
      </c>
      <c r="AB24" s="152">
        <v>1.1877944274348693</v>
      </c>
      <c r="AC24" s="152">
        <v>1.8539055293496167</v>
      </c>
      <c r="AD24" s="152">
        <v>73.63825454275336</v>
      </c>
    </row>
    <row r="25" spans="1:31" ht="12.75">
      <c r="A25" s="152">
        <v>7543.120063354608</v>
      </c>
      <c r="B25" s="152">
        <v>0.8004865537937356</v>
      </c>
      <c r="C25" s="152">
        <v>-4.486135037308487</v>
      </c>
      <c r="D25" s="152">
        <v>13.173567457994414</v>
      </c>
      <c r="E25" s="152">
        <v>-79.88286601567572</v>
      </c>
      <c r="F25" s="152">
        <v>1.003481084787232</v>
      </c>
      <c r="G25" s="152">
        <v>-0.14098720224143196</v>
      </c>
      <c r="H25" s="152">
        <v>0.11507717438884374</v>
      </c>
      <c r="I25" s="152">
        <v>-7.997599814159185</v>
      </c>
      <c r="J25" s="152">
        <v>0.17078548757114512</v>
      </c>
      <c r="K25" s="152">
        <v>-4.614610013391594</v>
      </c>
      <c r="L25" s="152">
        <v>13.288644632383258</v>
      </c>
      <c r="M25" s="152">
        <v>-87.8804658298349</v>
      </c>
      <c r="N25" s="152">
        <v>0.20164712145387728</v>
      </c>
      <c r="O25" s="152">
        <v>-0.0821022552145052</v>
      </c>
      <c r="P25" s="152">
        <v>-13.242002015755734</v>
      </c>
      <c r="Q25" s="152">
        <v>-22.15409301543906</v>
      </c>
      <c r="R25" s="152">
        <v>-0.3444314870800696</v>
      </c>
      <c r="S25" s="152">
        <v>-0.944544699520153</v>
      </c>
      <c r="T25" s="152">
        <v>0.04664261662752381</v>
      </c>
      <c r="U25" s="152">
        <v>-110.03455884527396</v>
      </c>
      <c r="V25" s="152" t="s">
        <v>241</v>
      </c>
      <c r="W25" s="152">
        <v>-0.2064533433057483</v>
      </c>
      <c r="X25" s="152">
        <v>0.08019215804860666</v>
      </c>
      <c r="Y25" s="152">
        <v>-13.09327652263624</v>
      </c>
      <c r="Z25" s="152">
        <v>158.77246043691738</v>
      </c>
      <c r="AA25" s="152">
        <v>0.3347963006294164</v>
      </c>
      <c r="AB25" s="152">
        <v>0.9663973221285922</v>
      </c>
      <c r="AC25" s="152">
        <v>0.19536810974701702</v>
      </c>
      <c r="AD25" s="152">
        <v>70.89199460708247</v>
      </c>
      <c r="AE25" t="s">
        <v>255</v>
      </c>
    </row>
    <row r="26" spans="1:30" ht="12.75">
      <c r="A26" s="152">
        <v>9102.981779915208</v>
      </c>
      <c r="B26" s="152">
        <v>0.6503362302445459</v>
      </c>
      <c r="C26" s="152">
        <v>-3.743434319321175</v>
      </c>
      <c r="D26" s="152">
        <v>11.594540247904881</v>
      </c>
      <c r="E26" s="152">
        <v>-80.14453079241771</v>
      </c>
      <c r="F26" s="152">
        <v>1.0047729684202282</v>
      </c>
      <c r="G26" s="152">
        <v>-0.1721914339009838</v>
      </c>
      <c r="H26" s="152">
        <v>0.16706914498116168</v>
      </c>
      <c r="I26" s="152">
        <v>-9.724511781909502</v>
      </c>
      <c r="J26" s="152">
        <v>0.008852941375967033</v>
      </c>
      <c r="K26" s="152">
        <v>-3.873283941114062</v>
      </c>
      <c r="L26" s="152">
        <v>11.761609392886044</v>
      </c>
      <c r="M26" s="152">
        <v>-89.86904257432722</v>
      </c>
      <c r="N26" s="152">
        <v>0.19866880180555976</v>
      </c>
      <c r="O26" s="152">
        <v>-0.08142443682765055</v>
      </c>
      <c r="P26" s="152">
        <v>-13.363063123760815</v>
      </c>
      <c r="Q26" s="152">
        <v>-22.286278225860734</v>
      </c>
      <c r="R26" s="152">
        <v>-0.31362116032317705</v>
      </c>
      <c r="S26" s="152">
        <v>-0.7702215253996534</v>
      </c>
      <c r="T26" s="152">
        <v>-1.6014537308747727</v>
      </c>
      <c r="U26" s="152">
        <v>-112.15532080018795</v>
      </c>
      <c r="V26" s="152"/>
      <c r="W26" s="152">
        <v>-0.20131791664509707</v>
      </c>
      <c r="X26" s="152">
        <v>0.08393923235859257</v>
      </c>
      <c r="Y26" s="152">
        <v>-13.226239572364474</v>
      </c>
      <c r="Z26" s="152">
        <v>157.36637027624317</v>
      </c>
      <c r="AA26" s="152">
        <v>0.3233382250099876</v>
      </c>
      <c r="AB26" s="152">
        <v>0.7805045627032081</v>
      </c>
      <c r="AC26" s="152">
        <v>-1.4646301794784293</v>
      </c>
      <c r="AD26" s="152">
        <v>67.49732770191594</v>
      </c>
    </row>
    <row r="27" spans="1:30" ht="12.75">
      <c r="A27" s="152">
        <v>10985.411419875572</v>
      </c>
      <c r="B27" s="152">
        <v>0.5465980216968246</v>
      </c>
      <c r="C27" s="152">
        <v>-3.1248228779454092</v>
      </c>
      <c r="D27" s="152">
        <v>10.027398766783842</v>
      </c>
      <c r="E27" s="152">
        <v>-80.07813077824382</v>
      </c>
      <c r="F27" s="152">
        <v>1.0063002898522346</v>
      </c>
      <c r="G27" s="152">
        <v>-0.2114228379339776</v>
      </c>
      <c r="H27" s="152">
        <v>0.2421461693632184</v>
      </c>
      <c r="I27" s="152">
        <v>-11.865220074287661</v>
      </c>
      <c r="J27" s="152">
        <v>-0.11061717323006509</v>
      </c>
      <c r="K27" s="152">
        <v>-3.2600734727695997</v>
      </c>
      <c r="L27" s="152">
        <v>10.269544936147057</v>
      </c>
      <c r="M27" s="152">
        <v>-91.9433508525315</v>
      </c>
      <c r="N27" s="152">
        <v>0.1944853810377</v>
      </c>
      <c r="O27" s="152">
        <v>-0.08305797962488516</v>
      </c>
      <c r="P27" s="152">
        <v>-13.494672130547938</v>
      </c>
      <c r="Q27" s="152">
        <v>-23.12565202663546</v>
      </c>
      <c r="R27" s="152">
        <v>-0.2922885391618885</v>
      </c>
      <c r="S27" s="152">
        <v>-0.6248489926421883</v>
      </c>
      <c r="T27" s="152">
        <v>-3.2251271944008812</v>
      </c>
      <c r="U27" s="152">
        <v>-115.06900287916696</v>
      </c>
      <c r="V27" s="152"/>
      <c r="W27" s="152">
        <v>-0.19427993911412317</v>
      </c>
      <c r="X27" s="152">
        <v>0.08941627843480927</v>
      </c>
      <c r="Y27" s="152">
        <v>-13.397041664346926</v>
      </c>
      <c r="Z27" s="152">
        <v>155.28600738275725</v>
      </c>
      <c r="AA27" s="152">
        <v>0.3129943350392156</v>
      </c>
      <c r="AB27" s="152">
        <v>0.6234758998360349</v>
      </c>
      <c r="AC27" s="152">
        <v>-3.1274967281998682</v>
      </c>
      <c r="AD27" s="152">
        <v>63.34265653022575</v>
      </c>
    </row>
    <row r="28" spans="1:30" ht="12.75">
      <c r="A28" s="152">
        <v>13257.113655901054</v>
      </c>
      <c r="B28" s="152">
        <v>0.475063267967236</v>
      </c>
      <c r="C28" s="152">
        <v>-2.612031194150339</v>
      </c>
      <c r="D28" s="152">
        <v>8.480900537666823</v>
      </c>
      <c r="E28" s="152">
        <v>-79.69200028769846</v>
      </c>
      <c r="F28" s="152">
        <v>1.0077275441638702</v>
      </c>
      <c r="G28" s="152">
        <v>-0.2615594593791631</v>
      </c>
      <c r="H28" s="152">
        <v>0.3500049684208778</v>
      </c>
      <c r="I28" s="152">
        <v>-14.550264129097645</v>
      </c>
      <c r="J28" s="152">
        <v>-0.20446712667238706</v>
      </c>
      <c r="K28" s="152">
        <v>-2.756473072100951</v>
      </c>
      <c r="L28" s="152">
        <v>8.830905506087701</v>
      </c>
      <c r="M28" s="152">
        <v>-94.2422644167961</v>
      </c>
      <c r="N28" s="152">
        <v>0.1886986153840528</v>
      </c>
      <c r="O28" s="152">
        <v>-0.08669077116341725</v>
      </c>
      <c r="P28" s="152">
        <v>-13.652964996554724</v>
      </c>
      <c r="Q28" s="152">
        <v>-24.674708861036894</v>
      </c>
      <c r="R28" s="152">
        <v>-0.27754344000626047</v>
      </c>
      <c r="S28" s="152">
        <v>-0.5024172391600785</v>
      </c>
      <c r="T28" s="152">
        <v>-4.822059490467025</v>
      </c>
      <c r="U28" s="152">
        <v>-118.916973277833</v>
      </c>
      <c r="V28" s="152"/>
      <c r="W28" s="152">
        <v>-0.1848677239006627</v>
      </c>
      <c r="X28" s="152">
        <v>0.09610336841991923</v>
      </c>
      <c r="Y28" s="152">
        <v>-13.623908783140818</v>
      </c>
      <c r="Z28" s="152">
        <v>152.53236263074194</v>
      </c>
      <c r="AA28" s="152">
        <v>0.30270571950813696</v>
      </c>
      <c r="AB28" s="152">
        <v>0.4899329232284114</v>
      </c>
      <c r="AC28" s="152">
        <v>-4.793003277053116</v>
      </c>
      <c r="AD28" s="152">
        <v>58.29009821394582</v>
      </c>
    </row>
    <row r="29" spans="1:30" ht="12.75">
      <c r="A29" s="152">
        <v>15998.587196060573</v>
      </c>
      <c r="B29" s="152">
        <v>0.4258003574415452</v>
      </c>
      <c r="C29" s="152">
        <v>-2.1889891759470825</v>
      </c>
      <c r="D29" s="152">
        <v>6.966166739150128</v>
      </c>
      <c r="E29" s="152">
        <v>-78.99233373097437</v>
      </c>
      <c r="F29" s="152">
        <v>1.0079706681203782</v>
      </c>
      <c r="G29" s="152">
        <v>-0.3270083847657796</v>
      </c>
      <c r="H29" s="152">
        <v>0.5035630121163979</v>
      </c>
      <c r="I29" s="152">
        <v>-17.974230344183812</v>
      </c>
      <c r="J29" s="152">
        <v>-0.2866235439199802</v>
      </c>
      <c r="K29" s="152">
        <v>-2.345677169307308</v>
      </c>
      <c r="L29" s="152">
        <v>7.4697297512665255</v>
      </c>
      <c r="M29" s="152">
        <v>-96.96656407515817</v>
      </c>
      <c r="N29" s="152">
        <v>0.1808614286234746</v>
      </c>
      <c r="O29" s="152">
        <v>-0.09188519380498195</v>
      </c>
      <c r="P29" s="152">
        <v>-13.85590635602396</v>
      </c>
      <c r="Q29" s="152">
        <v>-26.932480254998506</v>
      </c>
      <c r="R29" s="152">
        <v>-0.26737214493621425</v>
      </c>
      <c r="S29" s="152">
        <v>-0.3979060640482295</v>
      </c>
      <c r="T29" s="152">
        <v>-6.386176604757434</v>
      </c>
      <c r="U29" s="152">
        <v>-123.89904433015668</v>
      </c>
      <c r="V29" s="152"/>
      <c r="W29" s="152">
        <v>-0.17268396730774677</v>
      </c>
      <c r="X29" s="152">
        <v>0.10324347468912229</v>
      </c>
      <c r="Y29" s="152">
        <v>-13.92770572202492</v>
      </c>
      <c r="Z29" s="152">
        <v>149.12584039085849</v>
      </c>
      <c r="AA29" s="152">
        <v>0.2916711521461394</v>
      </c>
      <c r="AB29" s="152">
        <v>0.37546882901718215</v>
      </c>
      <c r="AC29" s="152">
        <v>-6.457975970758396</v>
      </c>
      <c r="AD29" s="152">
        <v>52.1592763157003</v>
      </c>
    </row>
    <row r="30" spans="1:30" ht="12.75">
      <c r="A30" s="152">
        <v>19306.977288832455</v>
      </c>
      <c r="B30" s="152">
        <v>0.39190605198293793</v>
      </c>
      <c r="C30" s="152">
        <v>-1.841910773632413</v>
      </c>
      <c r="D30" s="152">
        <v>5.497663669469261</v>
      </c>
      <c r="E30" s="152">
        <v>-77.9882197721718</v>
      </c>
      <c r="F30" s="152">
        <v>1.003977248261424</v>
      </c>
      <c r="G30" s="152">
        <v>-0.41465079382610803</v>
      </c>
      <c r="H30" s="152">
        <v>0.7184726082921308</v>
      </c>
      <c r="I30" s="152">
        <v>-22.441024570410047</v>
      </c>
      <c r="J30" s="152">
        <v>-0.3702850047967122</v>
      </c>
      <c r="K30" s="152">
        <v>-2.011740665614522</v>
      </c>
      <c r="L30" s="152">
        <v>6.216136277761393</v>
      </c>
      <c r="M30" s="152">
        <v>-100.42924434258185</v>
      </c>
      <c r="N30" s="152">
        <v>0.17054575254221926</v>
      </c>
      <c r="O30" s="152">
        <v>-0.09800798194381477</v>
      </c>
      <c r="P30" s="152">
        <v>-14.123853509120302</v>
      </c>
      <c r="Q30" s="152">
        <v>-29.88480498535612</v>
      </c>
      <c r="R30" s="152">
        <v>-0.26031717762934053</v>
      </c>
      <c r="S30" s="152">
        <v>-0.3068029396728322</v>
      </c>
      <c r="T30" s="152">
        <v>-7.907717231358911</v>
      </c>
      <c r="U30" s="152">
        <v>-130.31404932793797</v>
      </c>
      <c r="V30" s="152"/>
      <c r="W30" s="152">
        <v>-0.15756109083099917</v>
      </c>
      <c r="X30" s="152">
        <v>0.10983381143996816</v>
      </c>
      <c r="Y30" s="152">
        <v>-14.331035475802233</v>
      </c>
      <c r="Z30" s="152">
        <v>145.1201426293033</v>
      </c>
      <c r="AA30" s="152">
        <v>0.27929965420735314</v>
      </c>
      <c r="AB30" s="152">
        <v>0.27630224034741463</v>
      </c>
      <c r="AC30" s="152">
        <v>-8.114899198040844</v>
      </c>
      <c r="AD30" s="152">
        <v>44.69089828672147</v>
      </c>
    </row>
    <row r="31" spans="1:30" ht="12.75">
      <c r="A31" s="152">
        <v>23299.51810515372</v>
      </c>
      <c r="B31" s="152">
        <v>0.36860042986408625</v>
      </c>
      <c r="C31" s="152">
        <v>-1.559186169494133</v>
      </c>
      <c r="D31" s="152">
        <v>4.09413651414786</v>
      </c>
      <c r="E31" s="152">
        <v>-76.69914950837715</v>
      </c>
      <c r="F31" s="152">
        <v>0.9875538468261668</v>
      </c>
      <c r="G31" s="152">
        <v>-0.5349934537779598</v>
      </c>
      <c r="H31" s="152">
        <v>1.0088057460823632</v>
      </c>
      <c r="I31" s="152">
        <v>-28.445999134687806</v>
      </c>
      <c r="J31" s="152">
        <v>-0.47014162144643656</v>
      </c>
      <c r="K31" s="152">
        <v>-1.7369791166391149</v>
      </c>
      <c r="L31" s="152">
        <v>5.102942260230223</v>
      </c>
      <c r="M31" s="152">
        <v>-105.14514864306496</v>
      </c>
      <c r="N31" s="152">
        <v>0.15746588004835219</v>
      </c>
      <c r="O31" s="152">
        <v>-0.10418999791709052</v>
      </c>
      <c r="P31" s="152">
        <v>-14.47927564529457</v>
      </c>
      <c r="Q31" s="152">
        <v>-33.49129674714624</v>
      </c>
      <c r="R31" s="152">
        <v>-0.2550071147130815</v>
      </c>
      <c r="S31" s="152">
        <v>-0.22453089066794582</v>
      </c>
      <c r="T31" s="152">
        <v>-9.376333385064347</v>
      </c>
      <c r="U31" s="152">
        <v>-138.6364453902112</v>
      </c>
      <c r="V31" s="152"/>
      <c r="W31" s="152">
        <v>-0.1397387571872478</v>
      </c>
      <c r="X31" s="152">
        <v>0.11472560221674287</v>
      </c>
      <c r="Y31" s="152">
        <v>-14.855999051467341</v>
      </c>
      <c r="Z31" s="152">
        <v>140.61398433011232</v>
      </c>
      <c r="AA31" s="152">
        <v>0.2649729810772511</v>
      </c>
      <c r="AB31" s="152">
        <v>0.18878602237175504</v>
      </c>
      <c r="AC31" s="152">
        <v>-9.753056791237116</v>
      </c>
      <c r="AD31" s="152">
        <v>35.46883568704737</v>
      </c>
    </row>
    <row r="32" spans="1:31" ht="12.75">
      <c r="A32" s="152">
        <v>28117.68697974225</v>
      </c>
      <c r="B32" s="152">
        <v>0.35258247267898823</v>
      </c>
      <c r="C32" s="152">
        <v>-1.331190388175036</v>
      </c>
      <c r="D32" s="152">
        <v>2.779258816118565</v>
      </c>
      <c r="E32" s="152">
        <v>-75.1651320676853</v>
      </c>
      <c r="F32" s="152">
        <v>0.9373422082318961</v>
      </c>
      <c r="G32" s="152">
        <v>-0.701610576036172</v>
      </c>
      <c r="H32" s="152">
        <v>1.3699558049132505</v>
      </c>
      <c r="I32" s="152">
        <v>-36.81524323169494</v>
      </c>
      <c r="J32" s="152">
        <v>-0.6034868215365174</v>
      </c>
      <c r="K32" s="152">
        <v>-1.495156529785626</v>
      </c>
      <c r="L32" s="152">
        <v>4.149214621031816</v>
      </c>
      <c r="M32" s="152">
        <v>-111.98037529938023</v>
      </c>
      <c r="N32" s="152">
        <v>0.1416450485067152</v>
      </c>
      <c r="O32" s="152">
        <v>-0.10936528321419484</v>
      </c>
      <c r="P32" s="152">
        <v>-14.945232710016878</v>
      </c>
      <c r="Q32" s="152">
        <v>-37.672019627839155</v>
      </c>
      <c r="R32" s="152">
        <v>-0.2489991374392611</v>
      </c>
      <c r="S32" s="152">
        <v>-0.14578101203324145</v>
      </c>
      <c r="T32" s="152">
        <v>-10.796018088985063</v>
      </c>
      <c r="U32" s="152">
        <v>-149.6523949272194</v>
      </c>
      <c r="V32" s="152"/>
      <c r="W32" s="152">
        <v>-0.11997491615714086</v>
      </c>
      <c r="X32" s="152">
        <v>0.11685635167196455</v>
      </c>
      <c r="Y32" s="152">
        <v>-15.520766188062177</v>
      </c>
      <c r="Z32" s="152">
        <v>135.75442004991825</v>
      </c>
      <c r="AA32" s="152">
        <v>0.24712181806504635</v>
      </c>
      <c r="AB32" s="152">
        <v>0.10886001105596475</v>
      </c>
      <c r="AC32" s="152">
        <v>-11.371551567030362</v>
      </c>
      <c r="AD32" s="152">
        <v>23.774044750538003</v>
      </c>
      <c r="AE32" t="s">
        <v>257</v>
      </c>
    </row>
    <row r="33" spans="1:30" ht="12.75">
      <c r="A33" s="152">
        <v>33932.21771895323</v>
      </c>
      <c r="B33" s="152">
        <v>0.3415765956482315</v>
      </c>
      <c r="C33" s="152">
        <v>-1.15006875422469</v>
      </c>
      <c r="D33" s="152">
        <v>1.5816119524003127</v>
      </c>
      <c r="E33" s="152">
        <v>-73.45829775962562</v>
      </c>
      <c r="F33" s="152">
        <v>0.8021764718365296</v>
      </c>
      <c r="G33" s="152">
        <v>-0.9184562864519156</v>
      </c>
      <c r="H33" s="152">
        <v>1.723252915605229</v>
      </c>
      <c r="I33" s="152">
        <v>-48.86615211973952</v>
      </c>
      <c r="J33" s="152">
        <v>-0.7822831688105583</v>
      </c>
      <c r="K33" s="152">
        <v>-1.236281267211357</v>
      </c>
      <c r="L33" s="152">
        <v>3.304864868005542</v>
      </c>
      <c r="M33" s="152">
        <v>-122.32444987936513</v>
      </c>
      <c r="N33" s="152">
        <v>0.1235648536474272</v>
      </c>
      <c r="O33" s="152">
        <v>-0.11243276578956407</v>
      </c>
      <c r="P33" s="152">
        <v>-15.542495017989385</v>
      </c>
      <c r="Q33" s="152">
        <v>-42.299340460606835</v>
      </c>
      <c r="R33" s="152">
        <v>-0.2356612274313222</v>
      </c>
      <c r="S33" s="152">
        <v>-0.06480665355003165</v>
      </c>
      <c r="T33" s="152">
        <v>-12.237630149983843</v>
      </c>
      <c r="U33" s="152">
        <v>-164.623790339972</v>
      </c>
      <c r="V33" s="152"/>
      <c r="W33" s="152">
        <v>-0.09948354443034585</v>
      </c>
      <c r="X33" s="152">
        <v>0.11555280217501157</v>
      </c>
      <c r="Y33" s="152">
        <v>-16.33587770392625</v>
      </c>
      <c r="Z33" s="152">
        <v>130.72633853230326</v>
      </c>
      <c r="AA33" s="152">
        <v>0.22068006708422347</v>
      </c>
      <c r="AB33" s="152">
        <v>0.032594630124617684</v>
      </c>
      <c r="AC33" s="152">
        <v>-13.031012835920707</v>
      </c>
      <c r="AD33" s="152">
        <v>8.401888652938128</v>
      </c>
    </row>
    <row r="34" spans="1:30" ht="12.75">
      <c r="A34" s="152">
        <v>40949.15062380419</v>
      </c>
      <c r="B34" s="152">
        <v>0.33401604176990635</v>
      </c>
      <c r="C34" s="152">
        <v>-1.0095310756373086</v>
      </c>
      <c r="D34" s="152">
        <v>0.533549621388271</v>
      </c>
      <c r="E34" s="152">
        <v>-71.69255358074496</v>
      </c>
      <c r="F34" s="152">
        <v>0.49590051442399913</v>
      </c>
      <c r="G34" s="152">
        <v>-1.1225674236830612</v>
      </c>
      <c r="H34" s="152">
        <v>1.7784658250110275</v>
      </c>
      <c r="I34" s="152">
        <v>-66.16628395822254</v>
      </c>
      <c r="J34" s="152">
        <v>-0.9676279717665985</v>
      </c>
      <c r="K34" s="152">
        <v>-0.875582507214012</v>
      </c>
      <c r="L34" s="152">
        <v>2.312015446399299</v>
      </c>
      <c r="M34" s="152">
        <v>-137.8588375389675</v>
      </c>
      <c r="N34" s="152">
        <v>0.10419546803844035</v>
      </c>
      <c r="O34" s="152">
        <v>-0.1125261911314619</v>
      </c>
      <c r="P34" s="152">
        <v>-16.28584116253532</v>
      </c>
      <c r="Q34" s="152">
        <v>-47.201350745348535</v>
      </c>
      <c r="R34" s="152">
        <v>-0.199348413963436</v>
      </c>
      <c r="S34" s="152">
        <v>0.01765176094972203</v>
      </c>
      <c r="T34" s="152">
        <v>-13.973825716136021</v>
      </c>
      <c r="U34" s="152">
        <v>-185.060188284316</v>
      </c>
      <c r="V34" s="152" t="s">
        <v>245</v>
      </c>
      <c r="W34" s="152">
        <v>-0.07966713078403236</v>
      </c>
      <c r="X34" s="152">
        <v>0.11075374202845953</v>
      </c>
      <c r="Y34" s="152">
        <v>-17.301779504579354</v>
      </c>
      <c r="Z34" s="152">
        <v>125.72813409864581</v>
      </c>
      <c r="AA34" s="152">
        <v>0.17406218330563006</v>
      </c>
      <c r="AB34" s="152">
        <v>-0.037413272650129725</v>
      </c>
      <c r="AC34" s="152">
        <v>-14.989764058180056</v>
      </c>
      <c r="AD34" s="152">
        <v>-12.13070344032168</v>
      </c>
    </row>
    <row r="35" spans="1:30" ht="12.75">
      <c r="A35" s="152">
        <v>49417.13361323828</v>
      </c>
      <c r="B35" s="152">
        <v>0.3288230011128862</v>
      </c>
      <c r="C35" s="152">
        <v>-0.9046702168019446</v>
      </c>
      <c r="D35" s="152">
        <v>-0.3312984254694364</v>
      </c>
      <c r="E35" s="152">
        <v>-70.02517181278199</v>
      </c>
      <c r="F35" s="152">
        <v>0.028628918501581363</v>
      </c>
      <c r="G35" s="152">
        <v>-1.1109978239695455</v>
      </c>
      <c r="H35" s="152">
        <v>0.917147026918432</v>
      </c>
      <c r="I35" s="152">
        <v>-88.5238915487959</v>
      </c>
      <c r="J35" s="152">
        <v>-0.9956727953767112</v>
      </c>
      <c r="K35" s="152">
        <v>-0.3912213686151828</v>
      </c>
      <c r="L35" s="152">
        <v>0.585848601448995</v>
      </c>
      <c r="M35" s="152">
        <v>-158.5490633615779</v>
      </c>
      <c r="N35" s="152">
        <v>0.084829721863195</v>
      </c>
      <c r="O35" s="152">
        <v>-0.10928318704019356</v>
      </c>
      <c r="P35" s="152">
        <v>-17.180831020421117</v>
      </c>
      <c r="Q35" s="152">
        <v>-52.18004026013285</v>
      </c>
      <c r="R35" s="152">
        <v>-0.12721656429904982</v>
      </c>
      <c r="S35" s="152">
        <v>0.07562309644142105</v>
      </c>
      <c r="T35" s="152">
        <v>-16.594982418972123</v>
      </c>
      <c r="U35" s="152">
        <v>-210.72910362171078</v>
      </c>
      <c r="V35" s="152"/>
      <c r="W35" s="152">
        <v>-0.06175295410465023</v>
      </c>
      <c r="X35" s="152">
        <v>0.1030130800660294</v>
      </c>
      <c r="Y35" s="152">
        <v>-18.408805049644403</v>
      </c>
      <c r="Z35" s="152">
        <v>120.9413012866877</v>
      </c>
      <c r="AA35" s="152">
        <v>0.10178665460484428</v>
      </c>
      <c r="AB35" s="152">
        <v>-0.07840824616885661</v>
      </c>
      <c r="AC35" s="152">
        <v>-17.822956448195406</v>
      </c>
      <c r="AD35" s="152">
        <v>-37.6077620748902</v>
      </c>
    </row>
    <row r="36" spans="1:30" ht="12.75">
      <c r="A36" s="152">
        <v>59636.23316594637</v>
      </c>
      <c r="B36" s="152">
        <v>0.32525645339433773</v>
      </c>
      <c r="C36" s="152">
        <v>-0.8318118883778423</v>
      </c>
      <c r="D36" s="152">
        <v>-0.9815889544948222</v>
      </c>
      <c r="E36" s="152">
        <v>-68.64342588944747</v>
      </c>
      <c r="F36" s="152">
        <v>-0.3114390392186163</v>
      </c>
      <c r="G36" s="152">
        <v>-0.7999867841641295</v>
      </c>
      <c r="H36" s="152">
        <v>-1.3254834621319482</v>
      </c>
      <c r="I36" s="152">
        <v>-111.27122348147219</v>
      </c>
      <c r="J36" s="152">
        <v>-0.766736074957669</v>
      </c>
      <c r="K36" s="152">
        <v>-0.001142168852548186</v>
      </c>
      <c r="L36" s="152">
        <v>-2.3070724166267715</v>
      </c>
      <c r="M36" s="152">
        <v>-179.91464937091965</v>
      </c>
      <c r="N36" s="152">
        <v>0.06675949010591703</v>
      </c>
      <c r="O36" s="152">
        <v>-0.10295835338762543</v>
      </c>
      <c r="P36" s="152">
        <v>-18.222542796469984</v>
      </c>
      <c r="Q36" s="152">
        <v>-57.0401178612839</v>
      </c>
      <c r="R36" s="152">
        <v>-0.05130450523433516</v>
      </c>
      <c r="S36" s="152">
        <v>0.07886563315032158</v>
      </c>
      <c r="T36" s="152">
        <v>-20.529615213096758</v>
      </c>
      <c r="U36" s="152">
        <v>-236.95476723220355</v>
      </c>
      <c r="V36" s="152" t="s">
        <v>242</v>
      </c>
      <c r="W36" s="152">
        <v>-0.04651898122806582</v>
      </c>
      <c r="X36" s="152">
        <v>0.09327994082437832</v>
      </c>
      <c r="Y36" s="152">
        <v>-19.639637549872106</v>
      </c>
      <c r="Z36" s="152">
        <v>116.50556772979418</v>
      </c>
      <c r="AA36" s="152">
        <v>0.03577432252081381</v>
      </c>
      <c r="AB36" s="152">
        <v>-0.0714679631685565</v>
      </c>
      <c r="AC36" s="152">
        <v>-21.946709966498872</v>
      </c>
      <c r="AD36" s="152">
        <v>-63.40908164112547</v>
      </c>
    </row>
    <row r="37" spans="1:30" ht="12.75">
      <c r="A37" s="152">
        <v>71968.56730011514</v>
      </c>
      <c r="B37" s="152">
        <v>0.32280713270431094</v>
      </c>
      <c r="C37" s="152">
        <v>-0.7883979506174897</v>
      </c>
      <c r="D37" s="152">
        <v>-1.39197532728318</v>
      </c>
      <c r="E37" s="152">
        <v>-67.73350365410926</v>
      </c>
      <c r="F37" s="152">
        <v>-0.3741271484399895</v>
      </c>
      <c r="G37" s="152">
        <v>-0.45727071303518596</v>
      </c>
      <c r="H37" s="152">
        <v>-4.570904248786966</v>
      </c>
      <c r="I37" s="152">
        <v>-129.28914904904892</v>
      </c>
      <c r="J37" s="152">
        <v>-0.481282205089092</v>
      </c>
      <c r="K37" s="152">
        <v>0.14735082935590893</v>
      </c>
      <c r="L37" s="152">
        <v>-5.962879576070146</v>
      </c>
      <c r="M37" s="152">
        <v>-197.0226527031582</v>
      </c>
      <c r="N37" s="152">
        <v>0.05095257495186057</v>
      </c>
      <c r="O37" s="152">
        <v>-0.09430507101248913</v>
      </c>
      <c r="P37" s="152">
        <v>-19.3969466300187</v>
      </c>
      <c r="Q37" s="152">
        <v>-61.61786121770593</v>
      </c>
      <c r="R37" s="152">
        <v>-0.01062663720164053</v>
      </c>
      <c r="S37" s="152">
        <v>0.05289525670494994</v>
      </c>
      <c r="T37" s="152">
        <v>-25.359826206088847</v>
      </c>
      <c r="U37" s="152">
        <v>-258.6405139208641</v>
      </c>
      <c r="V37" s="152"/>
      <c r="W37" s="152">
        <v>-0.034223507552947244</v>
      </c>
      <c r="X37" s="152">
        <v>0.08259194545098957</v>
      </c>
      <c r="Y37" s="152">
        <v>-20.973076872494705</v>
      </c>
      <c r="Z37" s="152">
        <v>112.50758095762694</v>
      </c>
      <c r="AA37" s="152">
        <v>0.004301173520644341</v>
      </c>
      <c r="AB37" s="152">
        <v>-0.04479289585064525</v>
      </c>
      <c r="AC37" s="152">
        <v>-26.935956448564852</v>
      </c>
      <c r="AD37" s="152">
        <v>-84.51507174553124</v>
      </c>
    </row>
    <row r="38" spans="1:30" ht="12.75">
      <c r="A38" s="152">
        <v>86851.13737513521</v>
      </c>
      <c r="B38" s="152">
        <v>0.3211251421582949</v>
      </c>
      <c r="C38" s="152">
        <v>-0.7729034602651761</v>
      </c>
      <c r="D38" s="152">
        <v>-1.5459116859751412</v>
      </c>
      <c r="E38" s="152">
        <v>-67.43814238726425</v>
      </c>
      <c r="F38" s="152">
        <v>-0.307112050684071</v>
      </c>
      <c r="G38" s="152">
        <v>-0.2406766864975745</v>
      </c>
      <c r="H38" s="152">
        <v>-8.174624410760867</v>
      </c>
      <c r="I38" s="152">
        <v>-141.9150131591597</v>
      </c>
      <c r="J38" s="152">
        <v>-0.2846412447335801</v>
      </c>
      <c r="K38" s="152">
        <v>0.16008063149713161</v>
      </c>
      <c r="L38" s="152">
        <v>-9.720536096736007</v>
      </c>
      <c r="M38" s="152">
        <v>-209.35315554642398</v>
      </c>
      <c r="N38" s="152">
        <v>0.03788786996342472</v>
      </c>
      <c r="O38" s="152">
        <v>-0.08430193489783794</v>
      </c>
      <c r="P38" s="152">
        <v>-20.68424828794334</v>
      </c>
      <c r="Q38" s="152">
        <v>-65.7993903463951</v>
      </c>
      <c r="R38" s="152">
        <v>0.0027106565081827403</v>
      </c>
      <c r="S38" s="152">
        <v>0.03006092183259606</v>
      </c>
      <c r="T38" s="152">
        <v>-30.40478438467935</v>
      </c>
      <c r="U38" s="152">
        <v>-275.15254589281903</v>
      </c>
      <c r="V38" s="152"/>
      <c r="W38" s="152">
        <v>-0.024711384599202545</v>
      </c>
      <c r="X38" s="152">
        <v>0.07183440522206926</v>
      </c>
      <c r="Y38" s="152">
        <v>-22.387613953809165</v>
      </c>
      <c r="Z38" s="152">
        <v>108.98346611402152</v>
      </c>
      <c r="AA38" s="152">
        <v>-0.004465417679762462</v>
      </c>
      <c r="AB38" s="152">
        <v>-0.024402848568915017</v>
      </c>
      <c r="AC38" s="152">
        <v>-32.10815005054517</v>
      </c>
      <c r="AD38" s="152">
        <v>-100.36968943240242</v>
      </c>
    </row>
    <row r="39" spans="1:30" ht="12.75">
      <c r="A39" s="152">
        <v>104811.3134154683</v>
      </c>
      <c r="B39" s="152">
        <v>0.31997012639188577</v>
      </c>
      <c r="C39" s="152">
        <v>-0.7847870171469272</v>
      </c>
      <c r="D39" s="152">
        <v>-1.4371133877354967</v>
      </c>
      <c r="E39" s="152">
        <v>-67.81849778802018</v>
      </c>
      <c r="F39" s="152">
        <v>-0.2238896090231837</v>
      </c>
      <c r="G39" s="152">
        <v>-0.12584331796576642</v>
      </c>
      <c r="H39" s="152">
        <v>-11.806989575654208</v>
      </c>
      <c r="I39" s="152">
        <v>-150.66063761650747</v>
      </c>
      <c r="J39" s="152">
        <v>-0.17039818863120412</v>
      </c>
      <c r="K39" s="152">
        <v>0.13543955608041555</v>
      </c>
      <c r="L39" s="152">
        <v>-13.244102963389706</v>
      </c>
      <c r="M39" s="152">
        <v>-218.47913540452765</v>
      </c>
      <c r="N39" s="152">
        <v>0.02758649316412153</v>
      </c>
      <c r="O39" s="152">
        <v>-0.07387884022699949</v>
      </c>
      <c r="P39" s="152">
        <v>-22.06272624811003</v>
      </c>
      <c r="Q39" s="152">
        <v>-69.52427673591716</v>
      </c>
      <c r="R39" s="152">
        <v>0.005305428858227355</v>
      </c>
      <c r="S39" s="152">
        <v>0.01632512294081889</v>
      </c>
      <c r="T39" s="152">
        <v>-35.30682921149974</v>
      </c>
      <c r="U39" s="152">
        <v>-288.0034121404448</v>
      </c>
      <c r="V39" s="152"/>
      <c r="W39" s="152">
        <v>-0.017590937912427933</v>
      </c>
      <c r="X39" s="152">
        <v>0.06163107238134991</v>
      </c>
      <c r="Y39" s="152">
        <v>-23.863875187321124</v>
      </c>
      <c r="Z39" s="152">
        <v>105.9299754603523</v>
      </c>
      <c r="AA39" s="152">
        <v>-0.005349821127488296</v>
      </c>
      <c r="AB39" s="152">
        <v>-0.012884331919078049</v>
      </c>
      <c r="AC39" s="152">
        <v>-37.10797815071083</v>
      </c>
      <c r="AD39" s="152">
        <v>-112.54915994417537</v>
      </c>
    </row>
    <row r="40" spans="1:30" ht="12.75">
      <c r="A40" s="152">
        <v>126485.52168552957</v>
      </c>
      <c r="B40" s="152">
        <v>0.31917699894605156</v>
      </c>
      <c r="C40" s="152">
        <v>-0.8244740755365187</v>
      </c>
      <c r="D40" s="152">
        <v>-1.0699797012827261</v>
      </c>
      <c r="E40" s="152">
        <v>-68.83718430170957</v>
      </c>
      <c r="F40" s="152">
        <v>-0.15671213333968023</v>
      </c>
      <c r="G40" s="152">
        <v>-0.06682147933549833</v>
      </c>
      <c r="H40" s="152">
        <v>-15.372456848449536</v>
      </c>
      <c r="I40" s="152">
        <v>-156.90677786391538</v>
      </c>
      <c r="J40" s="152">
        <v>-0.10511148581891018</v>
      </c>
      <c r="K40" s="152">
        <v>0.10787721202114856</v>
      </c>
      <c r="L40" s="152">
        <v>-16.442436549732264</v>
      </c>
      <c r="M40" s="152">
        <v>-225.74396216562494</v>
      </c>
      <c r="N40" s="152">
        <v>0.019761547384503794</v>
      </c>
      <c r="O40" s="152">
        <v>-0.06375117914603623</v>
      </c>
      <c r="P40" s="152">
        <v>-23.511784575572623</v>
      </c>
      <c r="Q40" s="152">
        <v>-72.7776446251024</v>
      </c>
      <c r="R40" s="152">
        <v>0.004800133861669183</v>
      </c>
      <c r="S40" s="152">
        <v>0.008832801799811479</v>
      </c>
      <c r="T40" s="152">
        <v>-39.95422112530488</v>
      </c>
      <c r="U40" s="152">
        <v>-298.52160679072733</v>
      </c>
      <c r="V40" s="152" t="s">
        <v>243</v>
      </c>
      <c r="W40" s="152">
        <v>-0.012391137775580078</v>
      </c>
      <c r="X40" s="152">
        <v>0.05234454789375954</v>
      </c>
      <c r="Y40" s="152">
        <v>-25.38577715611813</v>
      </c>
      <c r="Z40" s="152">
        <v>103.3180479388675</v>
      </c>
      <c r="AA40" s="152">
        <v>-0.004344332988708215</v>
      </c>
      <c r="AB40" s="152">
        <v>-0.006838734600631686</v>
      </c>
      <c r="AC40" s="152">
        <v>-41.828213705850395</v>
      </c>
      <c r="AD40" s="152">
        <v>-122.42591422675746</v>
      </c>
    </row>
    <row r="41" spans="1:30" ht="12.75">
      <c r="A41" s="152">
        <v>152641.79671752302</v>
      </c>
      <c r="B41" s="152">
        <v>0.318632381359249</v>
      </c>
      <c r="C41" s="152">
        <v>-0.8933734412982125</v>
      </c>
      <c r="D41" s="152">
        <v>-0.45929939670740655</v>
      </c>
      <c r="E41" s="152">
        <v>-70.37061279802867</v>
      </c>
      <c r="F41" s="152">
        <v>-0.10813555038101438</v>
      </c>
      <c r="G41" s="152">
        <v>-0.03611184308283901</v>
      </c>
      <c r="H41" s="152">
        <v>-18.861447694027248</v>
      </c>
      <c r="I41" s="152">
        <v>-161.5332693292448</v>
      </c>
      <c r="J41" s="152">
        <v>-0.0667168494540326</v>
      </c>
      <c r="K41" s="152">
        <v>0.08509902621380654</v>
      </c>
      <c r="L41" s="152">
        <v>-19.320747090734656</v>
      </c>
      <c r="M41" s="152">
        <v>-231.90388212727348</v>
      </c>
      <c r="N41" s="152">
        <v>0.01398458320705988</v>
      </c>
      <c r="O41" s="152">
        <v>-0.054375954030912714</v>
      </c>
      <c r="P41" s="152">
        <v>-25.013706746808175</v>
      </c>
      <c r="Q41" s="152">
        <v>-75.57705744855386</v>
      </c>
      <c r="R41" s="152">
        <v>0.003694333404974574</v>
      </c>
      <c r="S41" s="152">
        <v>0.004817866751926548</v>
      </c>
      <c r="T41" s="152">
        <v>-44.33445383754283</v>
      </c>
      <c r="U41" s="152">
        <v>-307.48093957582734</v>
      </c>
      <c r="V41" s="152"/>
      <c r="W41" s="152">
        <v>-0.008662163794379516</v>
      </c>
      <c r="X41" s="152">
        <v>0.04413224808679975</v>
      </c>
      <c r="Y41" s="152">
        <v>-26.940710155828427</v>
      </c>
      <c r="Z41" s="152">
        <v>101.10470169818049</v>
      </c>
      <c r="AA41" s="152">
        <v>-0.003177699058996995</v>
      </c>
      <c r="AB41" s="152">
        <v>-0.0036815062554812253</v>
      </c>
      <c r="AC41" s="152">
        <v>-46.26145724656308</v>
      </c>
      <c r="AD41" s="152">
        <v>-130.79918042909298</v>
      </c>
    </row>
    <row r="42" spans="1:30" ht="12.75">
      <c r="A42" s="152">
        <v>184206.99693267164</v>
      </c>
      <c r="B42" s="152">
        <v>0.318258412051058</v>
      </c>
      <c r="C42" s="152">
        <v>-0.9939280023228998</v>
      </c>
      <c r="D42" s="152">
        <v>0.3710017266025545</v>
      </c>
      <c r="E42" s="152">
        <v>-72.24479486675418</v>
      </c>
      <c r="F42" s="152">
        <v>-0.07425528381391554</v>
      </c>
      <c r="G42" s="152">
        <v>-0.019802472738628674</v>
      </c>
      <c r="H42" s="152">
        <v>-22.28707652973227</v>
      </c>
      <c r="I42" s="152">
        <v>-165.0678165424307</v>
      </c>
      <c r="J42" s="152">
        <v>-0.04331460088317627</v>
      </c>
      <c r="K42" s="152">
        <v>0.0675021023746047</v>
      </c>
      <c r="L42" s="152">
        <v>-21.916074803129714</v>
      </c>
      <c r="M42" s="152">
        <v>-237.3126114091849</v>
      </c>
      <c r="N42" s="152">
        <v>0.00980865184162321</v>
      </c>
      <c r="O42" s="152">
        <v>-0.045986080040156835</v>
      </c>
      <c r="P42" s="152">
        <v>-26.554251628437854</v>
      </c>
      <c r="Q42" s="152">
        <v>-77.95946494722185</v>
      </c>
      <c r="R42" s="152">
        <v>0.0026792992429554912</v>
      </c>
      <c r="S42" s="152">
        <v>0.0026539733238912966</v>
      </c>
      <c r="T42" s="152">
        <v>-48.470326431567564</v>
      </c>
      <c r="U42" s="152">
        <v>-315.2720763564067</v>
      </c>
      <c r="V42" s="152"/>
      <c r="W42" s="152">
        <v>-0.006022619732464566</v>
      </c>
      <c r="X42" s="152">
        <v>0.03701407449557435</v>
      </c>
      <c r="Y42" s="152">
        <v>-28.519178050131483</v>
      </c>
      <c r="Z42" s="152">
        <v>99.24169840412827</v>
      </c>
      <c r="AA42" s="152">
        <v>-0.00223766047591866</v>
      </c>
      <c r="AB42" s="152">
        <v>-0.0020097893575800945</v>
      </c>
      <c r="AC42" s="152">
        <v>-50.4352528532612</v>
      </c>
      <c r="AD42" s="152">
        <v>-138.0709130050566</v>
      </c>
    </row>
    <row r="43" spans="1:30" ht="12.75">
      <c r="A43" s="152">
        <v>222299.6482526191</v>
      </c>
      <c r="B43" s="152">
        <v>0.3180016225576302</v>
      </c>
      <c r="C43" s="152">
        <v>-1.1297017535908025</v>
      </c>
      <c r="D43" s="152">
        <v>1.3904465515619109</v>
      </c>
      <c r="E43" s="152">
        <v>-74.27853181426617</v>
      </c>
      <c r="F43" s="152">
        <v>-0.050918368180537195</v>
      </c>
      <c r="G43" s="152">
        <v>-0.01097849338808285</v>
      </c>
      <c r="H43" s="152">
        <v>-25.665169854633444</v>
      </c>
      <c r="I43" s="152">
        <v>-167.83273497507443</v>
      </c>
      <c r="J43" s="152">
        <v>-0.02859454693169986</v>
      </c>
      <c r="K43" s="152">
        <v>0.05403139111288643</v>
      </c>
      <c r="L43" s="152">
        <v>-24.274723303071532</v>
      </c>
      <c r="M43" s="152">
        <v>-242.1112667893406</v>
      </c>
      <c r="N43" s="152">
        <v>0.0068358705420857565</v>
      </c>
      <c r="O43" s="152">
        <v>-0.03865336311937531</v>
      </c>
      <c r="P43" s="152">
        <v>-28.122504587873518</v>
      </c>
      <c r="Q43" s="152">
        <v>-79.97090595990232</v>
      </c>
      <c r="R43" s="152">
        <v>0.0018930263594966914</v>
      </c>
      <c r="S43" s="152">
        <v>0.0014746270006415084</v>
      </c>
      <c r="T43" s="152">
        <v>-52.397227890945054</v>
      </c>
      <c r="U43" s="152">
        <v>-322.0821727492429</v>
      </c>
      <c r="V43" s="152"/>
      <c r="W43" s="152">
        <v>-0.004171424514784492</v>
      </c>
      <c r="X43" s="152">
        <v>0.030929597113022053</v>
      </c>
      <c r="Y43" s="152">
        <v>-30.114228690996235</v>
      </c>
      <c r="Z43" s="152">
        <v>97.68104109167788</v>
      </c>
      <c r="AA43" s="152">
        <v>-0.001551889164517649</v>
      </c>
      <c r="AB43" s="152">
        <v>-0.001109805685683081</v>
      </c>
      <c r="AC43" s="152">
        <v>-54.38895199406777</v>
      </c>
      <c r="AD43" s="152">
        <v>-144.4302256976627</v>
      </c>
    </row>
    <row r="44" spans="1:30" ht="12.75">
      <c r="A44" s="152">
        <v>268269.5795279722</v>
      </c>
      <c r="B44" s="152">
        <v>0.31782529650977637</v>
      </c>
      <c r="C44" s="152">
        <v>-1.3055063507677376</v>
      </c>
      <c r="D44" s="152">
        <v>2.5656375599510746</v>
      </c>
      <c r="E44" s="152">
        <v>-76.31751817272128</v>
      </c>
      <c r="F44" s="152">
        <v>-0.03490946785954354</v>
      </c>
      <c r="G44" s="152">
        <v>-0.006134614522255015</v>
      </c>
      <c r="H44" s="152">
        <v>-29.00905104807568</v>
      </c>
      <c r="I44" s="152">
        <v>-170.03321828327827</v>
      </c>
      <c r="J44" s="152">
        <v>-0.019103890191773845</v>
      </c>
      <c r="K44" s="152">
        <v>0.04362479631304743</v>
      </c>
      <c r="L44" s="152">
        <v>-26.443413488124605</v>
      </c>
      <c r="M44" s="152">
        <v>-246.35073645599954</v>
      </c>
      <c r="N44" s="152">
        <v>0.0047425662853781995</v>
      </c>
      <c r="O44" s="152">
        <v>-0.03234919416403759</v>
      </c>
      <c r="P44" s="152">
        <v>-29.71037611951763</v>
      </c>
      <c r="Q44" s="152">
        <v>-81.65954530581513</v>
      </c>
      <c r="R44" s="152">
        <v>0.0013206255407542883</v>
      </c>
      <c r="S44" s="152">
        <v>0.0008248889413028953</v>
      </c>
      <c r="T44" s="152">
        <v>-56.15378960764223</v>
      </c>
      <c r="U44" s="152">
        <v>-328.01028176181467</v>
      </c>
      <c r="V44" s="152"/>
      <c r="W44" s="152">
        <v>-0.002881527881532063</v>
      </c>
      <c r="X44" s="152">
        <v>0.025778641643301813</v>
      </c>
      <c r="Y44" s="152">
        <v>-31.720871858271682</v>
      </c>
      <c r="Z44" s="152">
        <v>96.37802704243177</v>
      </c>
      <c r="AA44" s="152">
        <v>-0.0010695395986827605</v>
      </c>
      <c r="AB44" s="152">
        <v>-0.0006181784061489296</v>
      </c>
      <c r="AC44" s="152">
        <v>-58.16428534639629</v>
      </c>
      <c r="AD44" s="152">
        <v>-149.97270941356777</v>
      </c>
    </row>
    <row r="45" spans="1:30" ht="12.75">
      <c r="A45" s="152">
        <v>323745.754281764</v>
      </c>
      <c r="B45" s="152">
        <v>0.3177042215657005</v>
      </c>
      <c r="C45" s="152">
        <v>-1.5275717622825498</v>
      </c>
      <c r="D45" s="152">
        <v>3.863939840337754</v>
      </c>
      <c r="E45" s="152">
        <v>-78.2511203479061</v>
      </c>
      <c r="F45" s="152">
        <v>-0.02393887705196519</v>
      </c>
      <c r="G45" s="152">
        <v>-0.0034470307625278002</v>
      </c>
      <c r="H45" s="152">
        <v>-32.32879877017585</v>
      </c>
      <c r="I45" s="152">
        <v>-171.80612949668787</v>
      </c>
      <c r="J45" s="152">
        <v>-0.012871069155508365</v>
      </c>
      <c r="K45" s="152">
        <v>0.035473216380213834</v>
      </c>
      <c r="L45" s="152">
        <v>-28.464858929838094</v>
      </c>
      <c r="M45" s="152">
        <v>-250.05724984459397</v>
      </c>
      <c r="N45" s="152">
        <v>0.003279855313526301</v>
      </c>
      <c r="O45" s="152">
        <v>-0.02699084416896268</v>
      </c>
      <c r="P45" s="152">
        <v>-31.312009592339045</v>
      </c>
      <c r="Q45" s="152">
        <v>-83.07153955142739</v>
      </c>
      <c r="R45" s="152">
        <v>0.0009152368109297874</v>
      </c>
      <c r="S45" s="152">
        <v>0.0004637480390967809</v>
      </c>
      <c r="T45" s="152">
        <v>-59.77686852217714</v>
      </c>
      <c r="U45" s="152">
        <v>-333.1287893960214</v>
      </c>
      <c r="V45" s="152"/>
      <c r="W45" s="152">
        <v>-0.001986801411234123</v>
      </c>
      <c r="X45" s="152">
        <v>0.021446958865712587</v>
      </c>
      <c r="Y45" s="152">
        <v>-33.33557443069873</v>
      </c>
      <c r="Z45" s="152">
        <v>95.2926555293966</v>
      </c>
      <c r="AA45" s="152">
        <v>-0.000735220354178712</v>
      </c>
      <c r="AB45" s="152">
        <v>-0.0003465235271011522</v>
      </c>
      <c r="AC45" s="152">
        <v>-61.80043336053682</v>
      </c>
      <c r="AD45" s="152">
        <v>-154.76459431519737</v>
      </c>
    </row>
    <row r="46" spans="1:30" ht="12.75">
      <c r="A46" s="152">
        <v>390693.99370546127</v>
      </c>
      <c r="B46" s="152">
        <v>0.31762108518642185</v>
      </c>
      <c r="C46" s="152">
        <v>-1.803767115659687</v>
      </c>
      <c r="D46" s="152">
        <v>5.256224830521909</v>
      </c>
      <c r="E46" s="152">
        <v>-80.01330053977736</v>
      </c>
      <c r="F46" s="152">
        <v>-0.01642068493959073</v>
      </c>
      <c r="G46" s="152">
        <v>-0.0019444078141829702</v>
      </c>
      <c r="H46" s="152">
        <v>-35.6317033155441</v>
      </c>
      <c r="I46" s="152">
        <v>-173.2469317260634</v>
      </c>
      <c r="J46" s="152">
        <v>-0.008722814644672115</v>
      </c>
      <c r="K46" s="152">
        <v>0.02900150659065628</v>
      </c>
      <c r="L46" s="152">
        <v>-30.375478485022192</v>
      </c>
      <c r="M46" s="152">
        <v>-253.26023226584073</v>
      </c>
      <c r="N46" s="152">
        <v>0.002263265233071923</v>
      </c>
      <c r="O46" s="152">
        <v>-0.0224722642229852</v>
      </c>
      <c r="P46" s="152">
        <v>-32.92323367680328</v>
      </c>
      <c r="Q46" s="152">
        <v>-84.2489217053795</v>
      </c>
      <c r="R46" s="152">
        <v>0.0006319874758500576</v>
      </c>
      <c r="S46" s="152">
        <v>0.0002616594970365351</v>
      </c>
      <c r="T46" s="152">
        <v>-63.29871216182548</v>
      </c>
      <c r="U46" s="152">
        <v>-337.50915397122026</v>
      </c>
      <c r="V46" s="152"/>
      <c r="W46" s="152">
        <v>-0.0013681299172554494</v>
      </c>
      <c r="X46" s="152">
        <v>0.017820956563239083</v>
      </c>
      <c r="Y46" s="152">
        <v>-34.955858614293454</v>
      </c>
      <c r="Z46" s="152">
        <v>94.39003438886608</v>
      </c>
      <c r="AA46" s="152">
        <v>-0.0005049006455425277</v>
      </c>
      <c r="AB46" s="152">
        <v>-0.00019512672970404545</v>
      </c>
      <c r="AC46" s="152">
        <v>-65.33133709931565</v>
      </c>
      <c r="AD46" s="152">
        <v>-158.8701978769747</v>
      </c>
    </row>
    <row r="47" spans="1:30" ht="12.75">
      <c r="A47" s="152">
        <v>471486.63634573895</v>
      </c>
      <c r="B47" s="152">
        <v>0.3175639994948817</v>
      </c>
      <c r="C47" s="152">
        <v>-2.1438795915739375</v>
      </c>
      <c r="D47" s="152">
        <v>6.718267178327196</v>
      </c>
      <c r="E47" s="152">
        <v>-81.57428080216837</v>
      </c>
      <c r="F47" s="152">
        <v>-0.011266644725212365</v>
      </c>
      <c r="G47" s="152">
        <v>-0.001099760096420032</v>
      </c>
      <c r="H47" s="152">
        <v>-38.92292384627296</v>
      </c>
      <c r="I47" s="152">
        <v>-174.4249044204531</v>
      </c>
      <c r="J47" s="152">
        <v>-0.005935633986168643</v>
      </c>
      <c r="K47" s="152">
        <v>0.02380508547719292</v>
      </c>
      <c r="L47" s="152">
        <v>-32.204656667945756</v>
      </c>
      <c r="M47" s="152">
        <v>-255.99918522262146</v>
      </c>
      <c r="N47" s="152">
        <v>0.0015593726368704631</v>
      </c>
      <c r="O47" s="152">
        <v>-0.01868258230096369</v>
      </c>
      <c r="P47" s="152">
        <v>-34.54111090570791</v>
      </c>
      <c r="Q47" s="152">
        <v>-85.228772349688</v>
      </c>
      <c r="R47" s="152">
        <v>0.0004354846033886225</v>
      </c>
      <c r="S47" s="152">
        <v>0.00014801396936648994</v>
      </c>
      <c r="T47" s="152">
        <v>-66.74576757365367</v>
      </c>
      <c r="U47" s="152">
        <v>-341.22795757230944</v>
      </c>
      <c r="V47" s="152"/>
      <c r="W47" s="152">
        <v>-0.0009412701396690724</v>
      </c>
      <c r="X47" s="152">
        <v>0.014795272668838283</v>
      </c>
      <c r="Y47" s="152">
        <v>-36.5799981120896</v>
      </c>
      <c r="Z47" s="152">
        <v>93.64023177155666</v>
      </c>
      <c r="AA47" s="152">
        <v>-0.0003466156955088861</v>
      </c>
      <c r="AB47" s="152">
        <v>-0.00011022633941974016</v>
      </c>
      <c r="AC47" s="152">
        <v>-68.78465478003537</v>
      </c>
      <c r="AD47" s="152">
        <v>-162.35895345106476</v>
      </c>
    </row>
    <row r="48" spans="1:30" ht="12.75">
      <c r="A48" s="152">
        <v>568986.6029018281</v>
      </c>
      <c r="B48" s="152">
        <v>0.3175248015798491</v>
      </c>
      <c r="C48" s="152">
        <v>-2.559961264108931</v>
      </c>
      <c r="D48" s="152">
        <v>8.230973950407456</v>
      </c>
      <c r="E48" s="152">
        <v>-82.92942977016796</v>
      </c>
      <c r="F48" s="152">
        <v>-0.007731976498227588</v>
      </c>
      <c r="G48" s="152">
        <v>-0.000623183768061439</v>
      </c>
      <c r="H48" s="152">
        <v>-42.206068625914426</v>
      </c>
      <c r="I48" s="152">
        <v>-175.39202119226204</v>
      </c>
      <c r="J48" s="152">
        <v>-0.0040504206100785</v>
      </c>
      <c r="K48" s="152">
        <v>0.019595684028161753</v>
      </c>
      <c r="L48" s="152">
        <v>-33.975094675506966</v>
      </c>
      <c r="M48" s="152">
        <v>-258.32145096243</v>
      </c>
      <c r="N48" s="152">
        <v>0.0010732566998132656</v>
      </c>
      <c r="O48" s="152">
        <v>-0.015516154180821763</v>
      </c>
      <c r="P48" s="152">
        <v>-36.163588883462666</v>
      </c>
      <c r="Q48" s="152">
        <v>-86.04313753769158</v>
      </c>
      <c r="R48" s="152">
        <v>0.00029970251360279576</v>
      </c>
      <c r="S48" s="152">
        <v>8.387814985380455E-05</v>
      </c>
      <c r="T48" s="152">
        <v>-70.13868355896963</v>
      </c>
      <c r="U48" s="152">
        <v>-344.36458850012156</v>
      </c>
      <c r="V48" s="152"/>
      <c r="W48" s="152">
        <v>-0.0006471949806778428</v>
      </c>
      <c r="X48" s="152">
        <v>0.012276017816156726</v>
      </c>
      <c r="Y48" s="152">
        <v>-38.206795645276785</v>
      </c>
      <c r="Z48" s="152">
        <v>93.01785509799053</v>
      </c>
      <c r="AA48" s="152">
        <v>-0.00023793555436101458</v>
      </c>
      <c r="AB48" s="152">
        <v>-6.240526391822732E-05</v>
      </c>
      <c r="AC48" s="152">
        <v>-72.18189032078375</v>
      </c>
      <c r="AD48" s="152">
        <v>-165.30359586443947</v>
      </c>
    </row>
    <row r="49" spans="1:30" ht="12.75">
      <c r="A49" s="152">
        <v>686648.8450042998</v>
      </c>
      <c r="B49" s="152">
        <v>0.31749788633392095</v>
      </c>
      <c r="C49" s="152">
        <v>-3.0667561866130306</v>
      </c>
      <c r="D49" s="152">
        <v>9.77988600221068</v>
      </c>
      <c r="E49" s="152">
        <v>-84.08928856487006</v>
      </c>
      <c r="F49" s="152">
        <v>-0.005307084946976032</v>
      </c>
      <c r="G49" s="152">
        <v>-0.0003535828796906218</v>
      </c>
      <c r="H49" s="152">
        <v>-45.48364419961462</v>
      </c>
      <c r="I49" s="152">
        <v>-176.18831972056114</v>
      </c>
      <c r="J49" s="152">
        <v>-0.0027693407370311244</v>
      </c>
      <c r="K49" s="152">
        <v>0.016163273777074</v>
      </c>
      <c r="L49" s="152">
        <v>-35.70375819740394</v>
      </c>
      <c r="M49" s="152">
        <v>-260.2776082854312</v>
      </c>
      <c r="N49" s="152">
        <v>0.0007381411004587076</v>
      </c>
      <c r="O49" s="152">
        <v>-0.012877323951901833</v>
      </c>
      <c r="P49" s="152">
        <v>-37.789241364498366</v>
      </c>
      <c r="Q49" s="152">
        <v>-86.71933850322155</v>
      </c>
      <c r="R49" s="152">
        <v>0.00020609554833148457</v>
      </c>
      <c r="S49" s="152">
        <v>4.7592474496773146E-05</v>
      </c>
      <c r="T49" s="152">
        <v>-73.49299956190231</v>
      </c>
      <c r="U49" s="152">
        <v>-346.99694678865274</v>
      </c>
      <c r="V49" s="152"/>
      <c r="W49" s="152">
        <v>-0.000444808197557714</v>
      </c>
      <c r="X49" s="152">
        <v>0.010181570558980958</v>
      </c>
      <c r="Y49" s="152">
        <v>-39.835423428787</v>
      </c>
      <c r="Z49" s="152">
        <v>92.50152339538556</v>
      </c>
      <c r="AA49" s="152">
        <v>-0.00016333568696374364</v>
      </c>
      <c r="AB49" s="152">
        <v>-3.5385794791354876E-05</v>
      </c>
      <c r="AC49" s="152">
        <v>-75.53918162619094</v>
      </c>
      <c r="AD49" s="152">
        <v>-167.77608489004564</v>
      </c>
    </row>
    <row r="50" spans="1:30" ht="12.75">
      <c r="A50" s="152">
        <v>828642.7728546825</v>
      </c>
      <c r="B50" s="152">
        <v>0.3174794049911909</v>
      </c>
      <c r="C50" s="152">
        <v>-3.6822228622181066</v>
      </c>
      <c r="D50" s="152">
        <v>11.354366586143385</v>
      </c>
      <c r="E50" s="152">
        <v>-85.07217339591269</v>
      </c>
      <c r="F50" s="152">
        <v>-0.003643108636580389</v>
      </c>
      <c r="G50" s="152">
        <v>-0.00020079358515765708</v>
      </c>
      <c r="H50" s="152">
        <v>-48.757384674524495</v>
      </c>
      <c r="I50" s="152">
        <v>-176.84527752700183</v>
      </c>
      <c r="J50" s="152">
        <v>-0.001895978692114074</v>
      </c>
      <c r="K50" s="152">
        <v>0.013350990083218642</v>
      </c>
      <c r="L50" s="152">
        <v>-37.40301808838112</v>
      </c>
      <c r="M50" s="152">
        <v>-261.9174509229145</v>
      </c>
      <c r="N50" s="152">
        <v>0.0005074066302675575</v>
      </c>
      <c r="O50" s="152">
        <v>-0.010682097897553526</v>
      </c>
      <c r="P50" s="152">
        <v>-39.41708092334145</v>
      </c>
      <c r="Q50" s="152">
        <v>-87.28045718352996</v>
      </c>
      <c r="R50" s="152">
        <v>0.00014165455093898314</v>
      </c>
      <c r="S50" s="152">
        <v>2.702741088969958E-05</v>
      </c>
      <c r="T50" s="152">
        <v>-76.82009901172258</v>
      </c>
      <c r="U50" s="152">
        <v>-349.19790810644446</v>
      </c>
      <c r="V50" s="152"/>
      <c r="W50" s="152">
        <v>-0.0003056218335007073</v>
      </c>
      <c r="X50" s="152">
        <v>0.008442091901484074</v>
      </c>
      <c r="Y50" s="152">
        <v>-41.46531037120283</v>
      </c>
      <c r="Z50" s="152">
        <v>92.07332465998765</v>
      </c>
      <c r="AA50" s="152">
        <v>-0.0001121308327741721</v>
      </c>
      <c r="AB50" s="152">
        <v>-2.0086380430365633E-05</v>
      </c>
      <c r="AC50" s="152">
        <v>-78.86832845958395</v>
      </c>
      <c r="AD50" s="152">
        <v>-169.84412626292684</v>
      </c>
    </row>
    <row r="51" spans="1:30" ht="12.75">
      <c r="A51" s="152">
        <v>999999.9999999959</v>
      </c>
      <c r="B51" s="152">
        <v>0.31746671478902677</v>
      </c>
      <c r="C51" s="152">
        <v>-4.428170615883232</v>
      </c>
      <c r="D51" s="152">
        <v>12.946751689420203</v>
      </c>
      <c r="E51" s="152">
        <v>-85.89933707470422</v>
      </c>
      <c r="F51" s="152">
        <v>-0.0025010606688268765</v>
      </c>
      <c r="G51" s="152">
        <v>-0.00011409649034985664</v>
      </c>
      <c r="H51" s="152">
        <v>-52.028486690433404</v>
      </c>
      <c r="I51" s="152">
        <v>-177.38802094312965</v>
      </c>
      <c r="J51" s="152">
        <v>-0.0012992422399631545</v>
      </c>
      <c r="K51" s="152">
        <v>0.011038901524280111</v>
      </c>
      <c r="L51" s="152">
        <v>-39.0817350010132</v>
      </c>
      <c r="M51" s="152">
        <v>-263.28735801783387</v>
      </c>
      <c r="N51" s="152">
        <v>0.0003486760721677227</v>
      </c>
      <c r="O51" s="152">
        <v>-0.008858139816885907</v>
      </c>
      <c r="P51" s="152">
        <v>-41.04642569758053</v>
      </c>
      <c r="Q51" s="152">
        <v>-87.74587445562327</v>
      </c>
      <c r="R51" s="152">
        <v>9.733111844588344E-05</v>
      </c>
      <c r="S51" s="152">
        <v>1.535787024212993E-05</v>
      </c>
      <c r="T51" s="152">
        <v>-80.12816069859373</v>
      </c>
      <c r="U51" s="152">
        <v>-351.03323247345713</v>
      </c>
      <c r="V51" s="152"/>
      <c r="W51" s="152">
        <v>-0.00020994682266676934</v>
      </c>
      <c r="X51" s="152">
        <v>0.006998444367275703</v>
      </c>
      <c r="Y51" s="152">
        <v>-43.09606305729391</v>
      </c>
      <c r="Z51" s="152">
        <v>91.71830476614278</v>
      </c>
      <c r="AA51" s="152">
        <v>-7.69823664133546E-05</v>
      </c>
      <c r="AB51" s="152">
        <v>-1.1410256836750773E-05</v>
      </c>
      <c r="AC51" s="152">
        <v>-82.1777980583071</v>
      </c>
      <c r="AD51" s="152">
        <v>-171.56905325169106</v>
      </c>
    </row>
    <row r="52" spans="1:30" ht="12.75">
      <c r="A52" s="152">
        <v>1206792.6406393265</v>
      </c>
      <c r="B52" s="152">
        <v>0.3174580010718774</v>
      </c>
      <c r="C52" s="152">
        <v>-5.331032419721365</v>
      </c>
      <c r="D52" s="152">
        <v>14.55159970961511</v>
      </c>
      <c r="E52" s="152">
        <v>-86.59211427035484</v>
      </c>
      <c r="F52" s="152">
        <v>-0.0017171240584867263</v>
      </c>
      <c r="G52" s="152">
        <v>-6.485988039550491E-05</v>
      </c>
      <c r="H52" s="152">
        <v>-55.29777464190315</v>
      </c>
      <c r="I52" s="152">
        <v>-177.8368298239238</v>
      </c>
      <c r="J52" s="152">
        <v>-0.0008908848963273125</v>
      </c>
      <c r="K52" s="152">
        <v>0.009133453736496145</v>
      </c>
      <c r="L52" s="152">
        <v>-40.74617493228805</v>
      </c>
      <c r="M52" s="152">
        <v>-264.4289440942787</v>
      </c>
      <c r="N52" s="152">
        <v>0.00023954354988722418</v>
      </c>
      <c r="O52" s="152">
        <v>-0.007343934776390493</v>
      </c>
      <c r="P52" s="152">
        <v>-42.67680566288545</v>
      </c>
      <c r="Q52" s="152">
        <v>-88.13179575543195</v>
      </c>
      <c r="R52" s="152">
        <v>6.686208279340056E-05</v>
      </c>
      <c r="S52" s="152">
        <v>8.730460502670208E-06</v>
      </c>
      <c r="T52" s="152">
        <v>-83.4229805951735</v>
      </c>
      <c r="U52" s="152">
        <v>-352.5607398497106</v>
      </c>
      <c r="V52" s="152"/>
      <c r="W52" s="152">
        <v>-0.00014420312555963035</v>
      </c>
      <c r="X52" s="152">
        <v>0.005800899165392099</v>
      </c>
      <c r="Y52" s="152">
        <v>-44.727410745425914</v>
      </c>
      <c r="Z52" s="152">
        <v>91.42400841309843</v>
      </c>
      <c r="AA52" s="152">
        <v>-5.285377577062357E-05</v>
      </c>
      <c r="AB52" s="152">
        <v>-6.485006027522562E-06</v>
      </c>
      <c r="AC52" s="152">
        <v>-85.47358567771396</v>
      </c>
      <c r="AD52" s="152">
        <v>-173.00493568118023</v>
      </c>
    </row>
    <row r="53" spans="1:30" ht="12.75">
      <c r="A53" s="152">
        <v>1456348.4775012385</v>
      </c>
      <c r="B53" s="152">
        <v>0.31745201780594384</v>
      </c>
      <c r="C53" s="152">
        <v>-6.422801557933964</v>
      </c>
      <c r="D53" s="152">
        <v>16.16508655922437</v>
      </c>
      <c r="E53" s="152">
        <v>-87.17041368186034</v>
      </c>
      <c r="F53" s="152">
        <v>-0.0011789538510708995</v>
      </c>
      <c r="G53" s="152">
        <v>-3.6881168699077306E-05</v>
      </c>
      <c r="H53" s="152">
        <v>-58.56581586106454</v>
      </c>
      <c r="I53" s="152">
        <v>-178.20820264417407</v>
      </c>
      <c r="J53" s="152">
        <v>-0.0006111417067014043</v>
      </c>
      <c r="K53" s="152">
        <v>0.0075604786299678555</v>
      </c>
      <c r="L53" s="152">
        <v>-42.40072930184017</v>
      </c>
      <c r="M53" s="152">
        <v>-265.3786163260344</v>
      </c>
      <c r="N53" s="152">
        <v>0.0001645415388257147</v>
      </c>
      <c r="O53" s="152">
        <v>-0.006087606293577738</v>
      </c>
      <c r="P53" s="152">
        <v>-44.307897214179754</v>
      </c>
      <c r="Q53" s="152">
        <v>-88.45173283620001</v>
      </c>
      <c r="R53" s="152">
        <v>4.5924659093391094E-05</v>
      </c>
      <c r="S53" s="152">
        <v>4.9644028880171505E-06</v>
      </c>
      <c r="T53" s="152">
        <v>-86.70862651601992</v>
      </c>
      <c r="U53" s="152">
        <v>-353.8303491622344</v>
      </c>
      <c r="V53" s="152"/>
      <c r="W53" s="152">
        <v>-9.903737415285927E-05</v>
      </c>
      <c r="X53" s="152">
        <v>0.004807834572803096</v>
      </c>
      <c r="Y53" s="152">
        <v>-46.35916724599303</v>
      </c>
      <c r="Z53" s="152">
        <v>91.18007828064376</v>
      </c>
      <c r="AA53" s="152">
        <v>-3.628900467423144E-05</v>
      </c>
      <c r="AB53" s="152">
        <v>-3.6870381772117243E-06</v>
      </c>
      <c r="AC53" s="152">
        <v>-88.75989654783321</v>
      </c>
      <c r="AD53" s="152">
        <v>-174.19853804539065</v>
      </c>
    </row>
    <row r="54" spans="1:30" ht="12.75">
      <c r="A54" s="152">
        <v>1757510.6248547859</v>
      </c>
      <c r="B54" s="152">
        <v>0.31744790940230283</v>
      </c>
      <c r="C54" s="152">
        <v>-7.7421653229978284</v>
      </c>
      <c r="D54" s="152">
        <v>17.78454405612047</v>
      </c>
      <c r="E54" s="152">
        <v>-87.65204666583094</v>
      </c>
      <c r="F54" s="152">
        <v>-0.0008094764445264846</v>
      </c>
      <c r="G54" s="152">
        <v>-2.0975815982536454E-05</v>
      </c>
      <c r="H54" s="152">
        <v>-61.833000494251685</v>
      </c>
      <c r="I54" s="152">
        <v>-178.51563705678208</v>
      </c>
      <c r="J54" s="152">
        <v>-0.000419364840146919</v>
      </c>
      <c r="K54" s="152">
        <v>0.006260441729664861</v>
      </c>
      <c r="L54" s="152">
        <v>-44.04845643813122</v>
      </c>
      <c r="M54" s="152">
        <v>-266.167683722613</v>
      </c>
      <c r="N54" s="152">
        <v>0.00011301020399788043</v>
      </c>
      <c r="O54" s="152">
        <v>-0.0050456510073679595</v>
      </c>
      <c r="P54" s="152">
        <v>-45.93947774025672</v>
      </c>
      <c r="Q54" s="152">
        <v>-88.71692962555446</v>
      </c>
      <c r="R54" s="152">
        <v>3.1540611613717374E-05</v>
      </c>
      <c r="S54" s="152">
        <v>2.823462425128275E-06</v>
      </c>
      <c r="T54" s="152">
        <v>-89.98793417838795</v>
      </c>
      <c r="U54" s="152">
        <v>-354.8846133481675</v>
      </c>
      <c r="V54" s="152"/>
      <c r="W54" s="152">
        <v>-6.801355069603134E-05</v>
      </c>
      <c r="X54" s="152">
        <v>0.003984524588171623</v>
      </c>
      <c r="Y54" s="152">
        <v>-47.99120457745901</v>
      </c>
      <c r="Z54" s="152">
        <v>90.97791114389813</v>
      </c>
      <c r="AA54" s="152">
        <v>-2.4916361512849858E-05</v>
      </c>
      <c r="AB54" s="152">
        <v>-2.0967643879401723E-06</v>
      </c>
      <c r="AC54" s="152">
        <v>-92.03966101559021</v>
      </c>
      <c r="AD54" s="152">
        <v>-175.1897725787149</v>
      </c>
    </row>
    <row r="55" spans="1:30" ht="12.75">
      <c r="A55" s="152">
        <v>2120950.887920184</v>
      </c>
      <c r="B55" s="152">
        <v>0.31744508837121743</v>
      </c>
      <c r="C55" s="152">
        <v>-9.335875916401147</v>
      </c>
      <c r="D55" s="152">
        <v>19.408119761189965</v>
      </c>
      <c r="E55" s="152">
        <v>-88.0525384923293</v>
      </c>
      <c r="F55" s="152">
        <v>-0.0005558020175581863</v>
      </c>
      <c r="G55" s="152">
        <v>-1.1931413466469282E-05</v>
      </c>
      <c r="H55" s="152">
        <v>-65.09959671018287</v>
      </c>
      <c r="I55" s="152">
        <v>-178.77021919461245</v>
      </c>
      <c r="J55" s="152">
        <v>-0.0002878268162108943</v>
      </c>
      <c r="K55" s="152">
        <v>0.0051851111014063825</v>
      </c>
      <c r="L55" s="152">
        <v>-45.69147694899291</v>
      </c>
      <c r="M55" s="152">
        <v>-266.8227576869417</v>
      </c>
      <c r="N55" s="152">
        <v>7.761150790479945E-05</v>
      </c>
      <c r="O55" s="152">
        <v>-0.00418172533787153</v>
      </c>
      <c r="P55" s="152">
        <v>-47.57139419260232</v>
      </c>
      <c r="Q55" s="152">
        <v>-88.93673041506982</v>
      </c>
      <c r="R55" s="152">
        <v>2.166037179920846E-05</v>
      </c>
      <c r="S55" s="152">
        <v>1.6060369815020537E-06</v>
      </c>
      <c r="T55" s="152">
        <v>-93.26287114159523</v>
      </c>
      <c r="U55" s="152">
        <v>-355.7594881020116</v>
      </c>
      <c r="V55" s="152"/>
      <c r="W55" s="152">
        <v>-4.6705977966023316E-05</v>
      </c>
      <c r="X55" s="152">
        <v>0.0033020589365598528</v>
      </c>
      <c r="Y55" s="152">
        <v>-49.62343479789444</v>
      </c>
      <c r="Z55" s="152">
        <v>90.8103662063337</v>
      </c>
      <c r="AA55" s="152">
        <v>-1.710809921651867E-05</v>
      </c>
      <c r="AB55" s="152">
        <v>-1.1925967955044233E-06</v>
      </c>
      <c r="AC55" s="152">
        <v>-95.31491174688735</v>
      </c>
      <c r="AD55" s="152">
        <v>-176.01239148060804</v>
      </c>
    </row>
    <row r="56" spans="1:30" ht="12.75">
      <c r="A56" s="152">
        <v>2559547.922699528</v>
      </c>
      <c r="B56" s="152">
        <v>0.3174431513132589</v>
      </c>
      <c r="C56" s="152">
        <v>-11.260407132536786</v>
      </c>
      <c r="D56" s="152">
        <v>21.034531994543823</v>
      </c>
      <c r="E56" s="152">
        <v>-88.38519721192708</v>
      </c>
      <c r="F56" s="152">
        <v>-0.0003816294522712711</v>
      </c>
      <c r="G56" s="152">
        <v>-6.787429666950994E-06</v>
      </c>
      <c r="H56" s="152">
        <v>-68.3657887756278</v>
      </c>
      <c r="I56" s="152">
        <v>-178.9810794884285</v>
      </c>
      <c r="J56" s="152">
        <v>-0.00019757487739627196</v>
      </c>
      <c r="K56" s="152">
        <v>0.004295148383278734</v>
      </c>
      <c r="L56" s="152">
        <v>-47.33125678108399</v>
      </c>
      <c r="M56" s="152">
        <v>-267.36627670035557</v>
      </c>
      <c r="N56" s="152">
        <v>5.329806911172186E-05</v>
      </c>
      <c r="O56" s="152">
        <v>-0.0034655452632900924</v>
      </c>
      <c r="P56" s="152">
        <v>-49.2035413896228</v>
      </c>
      <c r="Q56" s="152">
        <v>-89.11889372267207</v>
      </c>
      <c r="R56" s="152">
        <v>1.4874500775329507E-05</v>
      </c>
      <c r="S56" s="152">
        <v>9.136277958828614E-07</v>
      </c>
      <c r="T56" s="152">
        <v>-96.53479817070678</v>
      </c>
      <c r="U56" s="152">
        <v>-356.4851704230276</v>
      </c>
      <c r="V56" s="152"/>
      <c r="W56" s="152">
        <v>-3.207275235498313E-05</v>
      </c>
      <c r="X56" s="152">
        <v>0.002736404503834545</v>
      </c>
      <c r="Y56" s="152">
        <v>-51.25579749208839</v>
      </c>
      <c r="Z56" s="152">
        <v>90.67151958073774</v>
      </c>
      <c r="AA56" s="152">
        <v>-1.1746926610527295E-05</v>
      </c>
      <c r="AB56" s="152">
        <v>-6.784020147765216E-07</v>
      </c>
      <c r="AC56" s="152">
        <v>-98.58705427317238</v>
      </c>
      <c r="AD56" s="152">
        <v>-176.69475711961786</v>
      </c>
    </row>
    <row r="60" ht="12.75">
      <c r="A60" s="2"/>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4"/>
  <dimension ref="A1:AL55"/>
  <sheetViews>
    <sheetView zoomScale="75" zoomScaleNormal="75" workbookViewId="0" topLeftCell="A1">
      <selection activeCell="L63" sqref="L63"/>
    </sheetView>
  </sheetViews>
  <sheetFormatPr defaultColWidth="9.140625" defaultRowHeight="12.75"/>
  <cols>
    <col min="2" max="2" width="37.8515625" style="0" customWidth="1"/>
  </cols>
  <sheetData>
    <row r="1" ht="20.25">
      <c r="A1" s="1" t="s">
        <v>136</v>
      </c>
    </row>
    <row r="2" spans="1:3" ht="17.25" customHeight="1">
      <c r="A2" s="1"/>
      <c r="B2" s="3" t="s">
        <v>31</v>
      </c>
      <c r="C2" s="27">
        <v>2.5</v>
      </c>
    </row>
    <row r="3" spans="1:3" ht="14.25" customHeight="1">
      <c r="A3" s="1"/>
      <c r="B3" s="24" t="s">
        <v>143</v>
      </c>
      <c r="C3" s="27">
        <v>12</v>
      </c>
    </row>
    <row r="4" spans="1:3" ht="14.25" customHeight="1">
      <c r="A4" s="1"/>
      <c r="B4" t="s">
        <v>138</v>
      </c>
      <c r="C4" s="22">
        <v>0.1</v>
      </c>
    </row>
    <row r="5" spans="1:3" ht="14.25" customHeight="1">
      <c r="A5" s="1"/>
      <c r="B5" s="26" t="s">
        <v>149</v>
      </c>
      <c r="C5" s="2"/>
    </row>
    <row r="6" ht="13.5" thickBot="1"/>
    <row r="7" spans="2:38" ht="13.5" thickBot="1">
      <c r="B7" s="21" t="s">
        <v>137</v>
      </c>
      <c r="C7" s="12">
        <v>1</v>
      </c>
      <c r="D7" s="13">
        <v>1.1</v>
      </c>
      <c r="E7" s="13">
        <v>1.2</v>
      </c>
      <c r="F7" s="13">
        <v>1.3</v>
      </c>
      <c r="G7" s="13">
        <v>1.5</v>
      </c>
      <c r="H7" s="13">
        <v>1.6</v>
      </c>
      <c r="I7" s="13">
        <v>1.8</v>
      </c>
      <c r="J7" s="13">
        <v>2</v>
      </c>
      <c r="K7" s="13">
        <v>2.2</v>
      </c>
      <c r="L7" s="13">
        <v>2.4</v>
      </c>
      <c r="M7" s="13">
        <v>2.7</v>
      </c>
      <c r="N7" s="13">
        <v>3</v>
      </c>
      <c r="O7" s="13">
        <v>3.3</v>
      </c>
      <c r="P7" s="13">
        <v>3.6</v>
      </c>
      <c r="Q7" s="13">
        <v>3.9</v>
      </c>
      <c r="R7" s="13">
        <v>4.3</v>
      </c>
      <c r="S7" s="13">
        <v>4.7</v>
      </c>
      <c r="T7" s="13">
        <v>5.1</v>
      </c>
      <c r="U7" s="13">
        <v>5.6</v>
      </c>
      <c r="V7" s="13">
        <v>6.2</v>
      </c>
      <c r="W7" s="13">
        <v>6.8</v>
      </c>
      <c r="X7" s="13">
        <v>7.5</v>
      </c>
      <c r="Y7" s="13">
        <v>8.2</v>
      </c>
      <c r="Z7" s="13">
        <v>9.1</v>
      </c>
      <c r="AA7" s="13">
        <v>10</v>
      </c>
      <c r="AB7" s="13">
        <v>11</v>
      </c>
      <c r="AC7" s="13">
        <v>12</v>
      </c>
      <c r="AD7" s="13">
        <v>13</v>
      </c>
      <c r="AE7" s="13">
        <v>15</v>
      </c>
      <c r="AF7" s="13">
        <v>16</v>
      </c>
      <c r="AG7" s="13">
        <v>18</v>
      </c>
      <c r="AH7" s="13">
        <v>20</v>
      </c>
      <c r="AI7" s="13">
        <v>22</v>
      </c>
      <c r="AJ7" s="13">
        <v>24</v>
      </c>
      <c r="AK7" s="13">
        <v>27</v>
      </c>
      <c r="AL7" s="14">
        <v>30</v>
      </c>
    </row>
    <row r="8" spans="2:38" ht="12.75">
      <c r="B8" s="9">
        <v>1</v>
      </c>
      <c r="C8" s="25">
        <f aca="true" t="shared" si="0" ref="C8:L17">$C$2/C$7*($B8+C$7)</f>
        <v>5</v>
      </c>
      <c r="D8" s="4">
        <f t="shared" si="0"/>
        <v>4.7727272727272725</v>
      </c>
      <c r="E8" s="4">
        <f t="shared" si="0"/>
        <v>4.583333333333334</v>
      </c>
      <c r="F8" s="4">
        <f t="shared" si="0"/>
        <v>4.4230769230769225</v>
      </c>
      <c r="G8" s="4">
        <f t="shared" si="0"/>
        <v>4.166666666666667</v>
      </c>
      <c r="H8" s="4">
        <f t="shared" si="0"/>
        <v>4.0625</v>
      </c>
      <c r="I8" s="4">
        <f t="shared" si="0"/>
        <v>3.8888888888888884</v>
      </c>
      <c r="J8" s="4">
        <f t="shared" si="0"/>
        <v>3.75</v>
      </c>
      <c r="K8" s="4">
        <f t="shared" si="0"/>
        <v>3.6363636363636362</v>
      </c>
      <c r="L8" s="4">
        <f t="shared" si="0"/>
        <v>3.541666666666667</v>
      </c>
      <c r="M8" s="4">
        <f aca="true" t="shared" si="1" ref="M8:V17">$C$2/M$7*($B8+M$7)</f>
        <v>3.4259259259259256</v>
      </c>
      <c r="N8" s="4">
        <f t="shared" si="1"/>
        <v>3.3333333333333335</v>
      </c>
      <c r="O8" s="4">
        <f t="shared" si="1"/>
        <v>3.2575757575757573</v>
      </c>
      <c r="P8" s="4">
        <f t="shared" si="1"/>
        <v>3.194444444444444</v>
      </c>
      <c r="Q8" s="4">
        <f t="shared" si="1"/>
        <v>3.1410256410256414</v>
      </c>
      <c r="R8" s="4">
        <f t="shared" si="1"/>
        <v>3.0813953488372094</v>
      </c>
      <c r="S8" s="4">
        <f t="shared" si="1"/>
        <v>3.0319148936170213</v>
      </c>
      <c r="T8" s="4">
        <f t="shared" si="1"/>
        <v>2.9901960784313726</v>
      </c>
      <c r="U8" s="4">
        <f t="shared" si="1"/>
        <v>2.9464285714285716</v>
      </c>
      <c r="V8" s="4">
        <f t="shared" si="1"/>
        <v>2.903225806451613</v>
      </c>
      <c r="W8" s="4">
        <f aca="true" t="shared" si="2" ref="W8:AF17">$C$2/W$7*($B8+W$7)</f>
        <v>2.8676470588235294</v>
      </c>
      <c r="X8" s="4">
        <f t="shared" si="2"/>
        <v>2.833333333333333</v>
      </c>
      <c r="Y8" s="4">
        <f t="shared" si="2"/>
        <v>2.804878048780488</v>
      </c>
      <c r="Z8" s="4">
        <f t="shared" si="2"/>
        <v>2.774725274725275</v>
      </c>
      <c r="AA8" s="4">
        <f t="shared" si="2"/>
        <v>2.75</v>
      </c>
      <c r="AB8" s="4">
        <f t="shared" si="2"/>
        <v>2.727272727272727</v>
      </c>
      <c r="AC8" s="4">
        <f t="shared" si="2"/>
        <v>2.7083333333333335</v>
      </c>
      <c r="AD8" s="4">
        <f t="shared" si="2"/>
        <v>2.6923076923076925</v>
      </c>
      <c r="AE8" s="4">
        <f t="shared" si="2"/>
        <v>2.6666666666666665</v>
      </c>
      <c r="AF8" s="4">
        <f t="shared" si="2"/>
        <v>2.65625</v>
      </c>
      <c r="AG8" s="4">
        <f aca="true" t="shared" si="3" ref="AG8:AL17">$C$2/AG$7*($B8+AG$7)</f>
        <v>2.638888888888889</v>
      </c>
      <c r="AH8" s="4">
        <f t="shared" si="3"/>
        <v>2.625</v>
      </c>
      <c r="AI8" s="4">
        <f t="shared" si="3"/>
        <v>2.6136363636363638</v>
      </c>
      <c r="AJ8" s="4">
        <f t="shared" si="3"/>
        <v>2.604166666666667</v>
      </c>
      <c r="AK8" s="15">
        <f t="shared" si="3"/>
        <v>2.5925925925925926</v>
      </c>
      <c r="AL8" s="16">
        <f t="shared" si="3"/>
        <v>2.583333333333333</v>
      </c>
    </row>
    <row r="9" spans="2:38" ht="12.75">
      <c r="B9" s="10">
        <v>1.1</v>
      </c>
      <c r="C9" s="5">
        <f t="shared" si="0"/>
        <v>5.25</v>
      </c>
      <c r="D9" s="6">
        <f t="shared" si="0"/>
        <v>5</v>
      </c>
      <c r="E9" s="6">
        <f t="shared" si="0"/>
        <v>4.791666666666667</v>
      </c>
      <c r="F9" s="6">
        <f t="shared" si="0"/>
        <v>4.615384615384616</v>
      </c>
      <c r="G9" s="6">
        <f t="shared" si="0"/>
        <v>4.333333333333334</v>
      </c>
      <c r="H9" s="6">
        <f t="shared" si="0"/>
        <v>4.21875</v>
      </c>
      <c r="I9" s="6">
        <f t="shared" si="0"/>
        <v>4.027777777777779</v>
      </c>
      <c r="J9" s="6">
        <f t="shared" si="0"/>
        <v>3.875</v>
      </c>
      <c r="K9" s="6">
        <f t="shared" si="0"/>
        <v>3.75</v>
      </c>
      <c r="L9" s="6">
        <f t="shared" si="0"/>
        <v>3.6458333333333335</v>
      </c>
      <c r="M9" s="6">
        <f t="shared" si="1"/>
        <v>3.518518518518518</v>
      </c>
      <c r="N9" s="6">
        <f t="shared" si="1"/>
        <v>3.4166666666666665</v>
      </c>
      <c r="O9" s="6">
        <f t="shared" si="1"/>
        <v>3.3333333333333335</v>
      </c>
      <c r="P9" s="6">
        <f t="shared" si="1"/>
        <v>3.263888888888889</v>
      </c>
      <c r="Q9" s="6">
        <f t="shared" si="1"/>
        <v>3.2051282051282053</v>
      </c>
      <c r="R9" s="6">
        <f t="shared" si="1"/>
        <v>3.1395348837209305</v>
      </c>
      <c r="S9" s="6">
        <f t="shared" si="1"/>
        <v>3.0851063829787235</v>
      </c>
      <c r="T9" s="6">
        <f t="shared" si="1"/>
        <v>3.0392156862745097</v>
      </c>
      <c r="U9" s="6">
        <f t="shared" si="1"/>
        <v>2.9910714285714284</v>
      </c>
      <c r="V9" s="6">
        <f t="shared" si="1"/>
        <v>2.9435483870967745</v>
      </c>
      <c r="W9" s="6">
        <f t="shared" si="2"/>
        <v>2.9044117647058827</v>
      </c>
      <c r="X9" s="6">
        <f t="shared" si="2"/>
        <v>2.8666666666666663</v>
      </c>
      <c r="Y9" s="6">
        <f t="shared" si="2"/>
        <v>2.8353658536585367</v>
      </c>
      <c r="Z9" s="6">
        <f t="shared" si="2"/>
        <v>2.8021978021978025</v>
      </c>
      <c r="AA9" s="6">
        <f t="shared" si="2"/>
        <v>2.775</v>
      </c>
      <c r="AB9" s="6">
        <f t="shared" si="2"/>
        <v>2.75</v>
      </c>
      <c r="AC9" s="6">
        <f t="shared" si="2"/>
        <v>2.7291666666666665</v>
      </c>
      <c r="AD9" s="6">
        <f t="shared" si="2"/>
        <v>2.7115384615384617</v>
      </c>
      <c r="AE9" s="6">
        <f t="shared" si="2"/>
        <v>2.6833333333333336</v>
      </c>
      <c r="AF9" s="6">
        <f t="shared" si="2"/>
        <v>2.671875</v>
      </c>
      <c r="AG9" s="6">
        <f t="shared" si="3"/>
        <v>2.652777777777778</v>
      </c>
      <c r="AH9" s="6">
        <f t="shared" si="3"/>
        <v>2.6375</v>
      </c>
      <c r="AI9" s="6">
        <f t="shared" si="3"/>
        <v>2.625</v>
      </c>
      <c r="AJ9" s="6">
        <f t="shared" si="3"/>
        <v>2.6145833333333335</v>
      </c>
      <c r="AK9" s="17">
        <f t="shared" si="3"/>
        <v>2.6018518518518516</v>
      </c>
      <c r="AL9" s="18">
        <f t="shared" si="3"/>
        <v>2.591666666666667</v>
      </c>
    </row>
    <row r="10" spans="2:38" ht="12.75">
      <c r="B10" s="10">
        <v>1.2</v>
      </c>
      <c r="C10" s="5">
        <f t="shared" si="0"/>
        <v>5.5</v>
      </c>
      <c r="D10" s="6">
        <f t="shared" si="0"/>
        <v>5.227272727272727</v>
      </c>
      <c r="E10" s="6">
        <f t="shared" si="0"/>
        <v>5</v>
      </c>
      <c r="F10" s="6">
        <f t="shared" si="0"/>
        <v>4.8076923076923075</v>
      </c>
      <c r="G10" s="6">
        <f t="shared" si="0"/>
        <v>4.500000000000001</v>
      </c>
      <c r="H10" s="6">
        <f t="shared" si="0"/>
        <v>4.375</v>
      </c>
      <c r="I10" s="6">
        <f t="shared" si="0"/>
        <v>4.166666666666666</v>
      </c>
      <c r="J10" s="6">
        <f t="shared" si="0"/>
        <v>4</v>
      </c>
      <c r="K10" s="6">
        <f t="shared" si="0"/>
        <v>3.8636363636363638</v>
      </c>
      <c r="L10" s="6">
        <f t="shared" si="0"/>
        <v>3.75</v>
      </c>
      <c r="M10" s="6">
        <f t="shared" si="1"/>
        <v>3.611111111111111</v>
      </c>
      <c r="N10" s="6">
        <f t="shared" si="1"/>
        <v>3.5000000000000004</v>
      </c>
      <c r="O10" s="6">
        <f t="shared" si="1"/>
        <v>3.409090909090909</v>
      </c>
      <c r="P10" s="6">
        <f t="shared" si="1"/>
        <v>3.333333333333333</v>
      </c>
      <c r="Q10" s="6">
        <f t="shared" si="1"/>
        <v>3.269230769230769</v>
      </c>
      <c r="R10" s="6">
        <f t="shared" si="1"/>
        <v>3.1976744186046515</v>
      </c>
      <c r="S10" s="6">
        <f t="shared" si="1"/>
        <v>3.138297872340426</v>
      </c>
      <c r="T10" s="6">
        <f t="shared" si="1"/>
        <v>3.088235294117647</v>
      </c>
      <c r="U10" s="6">
        <f t="shared" si="1"/>
        <v>3.0357142857142856</v>
      </c>
      <c r="V10" s="6">
        <f t="shared" si="1"/>
        <v>2.9838709677419355</v>
      </c>
      <c r="W10" s="6">
        <f t="shared" si="2"/>
        <v>2.9411764705882355</v>
      </c>
      <c r="X10" s="6">
        <f t="shared" si="2"/>
        <v>2.8999999999999995</v>
      </c>
      <c r="Y10" s="6">
        <f t="shared" si="2"/>
        <v>2.8658536585365852</v>
      </c>
      <c r="Z10" s="6">
        <f t="shared" si="2"/>
        <v>2.82967032967033</v>
      </c>
      <c r="AA10" s="6">
        <f t="shared" si="2"/>
        <v>2.8</v>
      </c>
      <c r="AB10" s="6">
        <f t="shared" si="2"/>
        <v>2.7727272727272725</v>
      </c>
      <c r="AC10" s="6">
        <f t="shared" si="2"/>
        <v>2.75</v>
      </c>
      <c r="AD10" s="6">
        <f t="shared" si="2"/>
        <v>2.730769230769231</v>
      </c>
      <c r="AE10" s="6">
        <f t="shared" si="2"/>
        <v>2.6999999999999997</v>
      </c>
      <c r="AF10" s="6">
        <f t="shared" si="2"/>
        <v>2.6875</v>
      </c>
      <c r="AG10" s="6">
        <f t="shared" si="3"/>
        <v>2.6666666666666665</v>
      </c>
      <c r="AH10" s="6">
        <f t="shared" si="3"/>
        <v>2.65</v>
      </c>
      <c r="AI10" s="6">
        <f t="shared" si="3"/>
        <v>2.6363636363636362</v>
      </c>
      <c r="AJ10" s="6">
        <f t="shared" si="3"/>
        <v>2.625</v>
      </c>
      <c r="AK10" s="17">
        <f t="shared" si="3"/>
        <v>2.6111111111111107</v>
      </c>
      <c r="AL10" s="18">
        <f t="shared" si="3"/>
        <v>2.5999999999999996</v>
      </c>
    </row>
    <row r="11" spans="2:38" ht="12.75">
      <c r="B11" s="10">
        <v>1.3</v>
      </c>
      <c r="C11" s="5">
        <f t="shared" si="0"/>
        <v>5.75</v>
      </c>
      <c r="D11" s="6">
        <f t="shared" si="0"/>
        <v>5.454545454545455</v>
      </c>
      <c r="E11" s="6">
        <f t="shared" si="0"/>
        <v>5.208333333333334</v>
      </c>
      <c r="F11" s="6">
        <f t="shared" si="0"/>
        <v>5</v>
      </c>
      <c r="G11" s="6">
        <f t="shared" si="0"/>
        <v>4.666666666666667</v>
      </c>
      <c r="H11" s="6">
        <f t="shared" si="0"/>
        <v>4.531250000000001</v>
      </c>
      <c r="I11" s="6">
        <f t="shared" si="0"/>
        <v>4.305555555555555</v>
      </c>
      <c r="J11" s="6">
        <f t="shared" si="0"/>
        <v>4.125</v>
      </c>
      <c r="K11" s="6">
        <f t="shared" si="0"/>
        <v>3.9772727272727266</v>
      </c>
      <c r="L11" s="6">
        <f t="shared" si="0"/>
        <v>3.854166666666667</v>
      </c>
      <c r="M11" s="6">
        <f t="shared" si="1"/>
        <v>3.7037037037037033</v>
      </c>
      <c r="N11" s="6">
        <f t="shared" si="1"/>
        <v>3.5833333333333335</v>
      </c>
      <c r="O11" s="6">
        <f t="shared" si="1"/>
        <v>3.4848484848484844</v>
      </c>
      <c r="P11" s="6">
        <f t="shared" si="1"/>
        <v>3.402777777777778</v>
      </c>
      <c r="Q11" s="6">
        <f t="shared" si="1"/>
        <v>3.333333333333334</v>
      </c>
      <c r="R11" s="6">
        <f t="shared" si="1"/>
        <v>3.255813953488372</v>
      </c>
      <c r="S11" s="6">
        <f t="shared" si="1"/>
        <v>3.1914893617021276</v>
      </c>
      <c r="T11" s="6">
        <f t="shared" si="1"/>
        <v>3.1372549019607843</v>
      </c>
      <c r="U11" s="6">
        <f t="shared" si="1"/>
        <v>3.080357142857143</v>
      </c>
      <c r="V11" s="6">
        <f t="shared" si="1"/>
        <v>3.0241935483870965</v>
      </c>
      <c r="W11" s="6">
        <f t="shared" si="2"/>
        <v>2.9779411764705883</v>
      </c>
      <c r="X11" s="6">
        <f t="shared" si="2"/>
        <v>2.9333333333333336</v>
      </c>
      <c r="Y11" s="6">
        <f t="shared" si="2"/>
        <v>2.8963414634146347</v>
      </c>
      <c r="Z11" s="6">
        <f t="shared" si="2"/>
        <v>2.8571428571428577</v>
      </c>
      <c r="AA11" s="6">
        <f t="shared" si="2"/>
        <v>2.825</v>
      </c>
      <c r="AB11" s="6">
        <f t="shared" si="2"/>
        <v>2.7954545454545454</v>
      </c>
      <c r="AC11" s="6">
        <f t="shared" si="2"/>
        <v>2.7708333333333335</v>
      </c>
      <c r="AD11" s="6">
        <f t="shared" si="2"/>
        <v>2.7500000000000004</v>
      </c>
      <c r="AE11" s="6">
        <f t="shared" si="2"/>
        <v>2.716666666666667</v>
      </c>
      <c r="AF11" s="6">
        <f t="shared" si="2"/>
        <v>2.703125</v>
      </c>
      <c r="AG11" s="6">
        <f t="shared" si="3"/>
        <v>2.680555555555556</v>
      </c>
      <c r="AH11" s="6">
        <f t="shared" si="3"/>
        <v>2.6625</v>
      </c>
      <c r="AI11" s="6">
        <f t="shared" si="3"/>
        <v>2.647727272727273</v>
      </c>
      <c r="AJ11" s="6">
        <f t="shared" si="3"/>
        <v>2.635416666666667</v>
      </c>
      <c r="AK11" s="17">
        <f t="shared" si="3"/>
        <v>2.6203703703703702</v>
      </c>
      <c r="AL11" s="18">
        <f t="shared" si="3"/>
        <v>2.6083333333333334</v>
      </c>
    </row>
    <row r="12" spans="2:38" ht="12.75">
      <c r="B12" s="10">
        <v>1.5</v>
      </c>
      <c r="C12" s="5">
        <f t="shared" si="0"/>
        <v>6.25</v>
      </c>
      <c r="D12" s="6">
        <f t="shared" si="0"/>
        <v>5.909090909090908</v>
      </c>
      <c r="E12" s="6">
        <f t="shared" si="0"/>
        <v>5.625000000000001</v>
      </c>
      <c r="F12" s="6">
        <f t="shared" si="0"/>
        <v>5.384615384615384</v>
      </c>
      <c r="G12" s="6">
        <f t="shared" si="0"/>
        <v>5</v>
      </c>
      <c r="H12" s="6">
        <f t="shared" si="0"/>
        <v>4.84375</v>
      </c>
      <c r="I12" s="6">
        <f t="shared" si="0"/>
        <v>4.583333333333333</v>
      </c>
      <c r="J12" s="6">
        <f t="shared" si="0"/>
        <v>4.375</v>
      </c>
      <c r="K12" s="6">
        <f t="shared" si="0"/>
        <v>4.204545454545454</v>
      </c>
      <c r="L12" s="6">
        <f t="shared" si="0"/>
        <v>4.0625</v>
      </c>
      <c r="M12" s="6">
        <f t="shared" si="1"/>
        <v>3.8888888888888884</v>
      </c>
      <c r="N12" s="6">
        <f t="shared" si="1"/>
        <v>3.75</v>
      </c>
      <c r="O12" s="6">
        <f t="shared" si="1"/>
        <v>3.6363636363636362</v>
      </c>
      <c r="P12" s="6">
        <f t="shared" si="1"/>
        <v>3.541666666666666</v>
      </c>
      <c r="Q12" s="6">
        <f t="shared" si="1"/>
        <v>3.461538461538462</v>
      </c>
      <c r="R12" s="6">
        <f t="shared" si="1"/>
        <v>3.372093023255814</v>
      </c>
      <c r="S12" s="6">
        <f t="shared" si="1"/>
        <v>3.297872340425532</v>
      </c>
      <c r="T12" s="6">
        <f t="shared" si="1"/>
        <v>3.235294117647059</v>
      </c>
      <c r="U12" s="6">
        <f t="shared" si="1"/>
        <v>3.169642857142857</v>
      </c>
      <c r="V12" s="6">
        <f t="shared" si="1"/>
        <v>3.104838709677419</v>
      </c>
      <c r="W12" s="6">
        <f t="shared" si="2"/>
        <v>3.0514705882352944</v>
      </c>
      <c r="X12" s="6">
        <f t="shared" si="2"/>
        <v>3</v>
      </c>
      <c r="Y12" s="6">
        <f t="shared" si="2"/>
        <v>2.957317073170732</v>
      </c>
      <c r="Z12" s="6">
        <f t="shared" si="2"/>
        <v>2.9120879120879124</v>
      </c>
      <c r="AA12" s="6">
        <f t="shared" si="2"/>
        <v>2.875</v>
      </c>
      <c r="AB12" s="6">
        <f t="shared" si="2"/>
        <v>2.840909090909091</v>
      </c>
      <c r="AC12" s="6">
        <f t="shared" si="2"/>
        <v>2.8125</v>
      </c>
      <c r="AD12" s="6">
        <f t="shared" si="2"/>
        <v>2.7884615384615388</v>
      </c>
      <c r="AE12" s="6">
        <f t="shared" si="2"/>
        <v>2.75</v>
      </c>
      <c r="AF12" s="6">
        <f t="shared" si="2"/>
        <v>2.734375</v>
      </c>
      <c r="AG12" s="6">
        <f t="shared" si="3"/>
        <v>2.7083333333333335</v>
      </c>
      <c r="AH12" s="6">
        <f t="shared" si="3"/>
        <v>2.6875</v>
      </c>
      <c r="AI12" s="6">
        <f t="shared" si="3"/>
        <v>2.6704545454545454</v>
      </c>
      <c r="AJ12" s="6">
        <f t="shared" si="3"/>
        <v>2.65625</v>
      </c>
      <c r="AK12" s="17">
        <f t="shared" si="3"/>
        <v>2.638888888888889</v>
      </c>
      <c r="AL12" s="18">
        <f t="shared" si="3"/>
        <v>2.625</v>
      </c>
    </row>
    <row r="13" spans="2:38" ht="12.75">
      <c r="B13" s="10">
        <v>1.6</v>
      </c>
      <c r="C13" s="5">
        <f t="shared" si="0"/>
        <v>6.5</v>
      </c>
      <c r="D13" s="6">
        <f t="shared" si="0"/>
        <v>6.136363636363636</v>
      </c>
      <c r="E13" s="6">
        <f t="shared" si="0"/>
        <v>5.833333333333333</v>
      </c>
      <c r="F13" s="6">
        <f t="shared" si="0"/>
        <v>5.5769230769230775</v>
      </c>
      <c r="G13" s="6">
        <f t="shared" si="0"/>
        <v>5.166666666666667</v>
      </c>
      <c r="H13" s="6">
        <f t="shared" si="0"/>
        <v>5</v>
      </c>
      <c r="I13" s="6">
        <f t="shared" si="0"/>
        <v>4.722222222222222</v>
      </c>
      <c r="J13" s="6">
        <f t="shared" si="0"/>
        <v>4.5</v>
      </c>
      <c r="K13" s="6">
        <f t="shared" si="0"/>
        <v>4.318181818181818</v>
      </c>
      <c r="L13" s="6">
        <f t="shared" si="0"/>
        <v>4.166666666666667</v>
      </c>
      <c r="M13" s="6">
        <f t="shared" si="1"/>
        <v>3.981481481481482</v>
      </c>
      <c r="N13" s="6">
        <f t="shared" si="1"/>
        <v>3.833333333333333</v>
      </c>
      <c r="O13" s="6">
        <f t="shared" si="1"/>
        <v>3.7121212121212124</v>
      </c>
      <c r="P13" s="6">
        <f t="shared" si="1"/>
        <v>3.611111111111111</v>
      </c>
      <c r="Q13" s="6">
        <f t="shared" si="1"/>
        <v>3.525641025641026</v>
      </c>
      <c r="R13" s="6">
        <f t="shared" si="1"/>
        <v>3.430232558139535</v>
      </c>
      <c r="S13" s="6">
        <f t="shared" si="1"/>
        <v>3.3510638297872344</v>
      </c>
      <c r="T13" s="6">
        <f t="shared" si="1"/>
        <v>3.284313725490196</v>
      </c>
      <c r="U13" s="6">
        <f t="shared" si="1"/>
        <v>3.214285714285714</v>
      </c>
      <c r="V13" s="6">
        <f t="shared" si="1"/>
        <v>3.1451612903225805</v>
      </c>
      <c r="W13" s="6">
        <f t="shared" si="2"/>
        <v>3.088235294117647</v>
      </c>
      <c r="X13" s="6">
        <f t="shared" si="2"/>
        <v>3.033333333333333</v>
      </c>
      <c r="Y13" s="6">
        <f t="shared" si="2"/>
        <v>2.9878048780487805</v>
      </c>
      <c r="Z13" s="6">
        <f t="shared" si="2"/>
        <v>2.9395604395604398</v>
      </c>
      <c r="AA13" s="6">
        <f t="shared" si="2"/>
        <v>2.9</v>
      </c>
      <c r="AB13" s="6">
        <f t="shared" si="2"/>
        <v>2.8636363636363633</v>
      </c>
      <c r="AC13" s="6">
        <f t="shared" si="2"/>
        <v>2.8333333333333335</v>
      </c>
      <c r="AD13" s="6">
        <f t="shared" si="2"/>
        <v>2.807692307692308</v>
      </c>
      <c r="AE13" s="6">
        <f t="shared" si="2"/>
        <v>2.7666666666666666</v>
      </c>
      <c r="AF13" s="6">
        <f t="shared" si="2"/>
        <v>2.75</v>
      </c>
      <c r="AG13" s="6">
        <f t="shared" si="3"/>
        <v>2.7222222222222223</v>
      </c>
      <c r="AH13" s="6">
        <f t="shared" si="3"/>
        <v>2.7</v>
      </c>
      <c r="AI13" s="6">
        <f t="shared" si="3"/>
        <v>2.681818181818182</v>
      </c>
      <c r="AJ13" s="6">
        <f t="shared" si="3"/>
        <v>2.666666666666667</v>
      </c>
      <c r="AK13" s="17">
        <f t="shared" si="3"/>
        <v>2.648148148148148</v>
      </c>
      <c r="AL13" s="18">
        <f t="shared" si="3"/>
        <v>2.6333333333333333</v>
      </c>
    </row>
    <row r="14" spans="2:38" ht="12.75">
      <c r="B14" s="10">
        <v>1.8</v>
      </c>
      <c r="C14" s="5">
        <f t="shared" si="0"/>
        <v>7</v>
      </c>
      <c r="D14" s="6">
        <f t="shared" si="0"/>
        <v>6.590909090909091</v>
      </c>
      <c r="E14" s="6">
        <f t="shared" si="0"/>
        <v>6.25</v>
      </c>
      <c r="F14" s="6">
        <f t="shared" si="0"/>
        <v>5.961538461538461</v>
      </c>
      <c r="G14" s="6">
        <f t="shared" si="0"/>
        <v>5.5</v>
      </c>
      <c r="H14" s="6">
        <f t="shared" si="0"/>
        <v>5.312500000000001</v>
      </c>
      <c r="I14" s="6">
        <f t="shared" si="0"/>
        <v>5</v>
      </c>
      <c r="J14" s="6">
        <f t="shared" si="0"/>
        <v>4.75</v>
      </c>
      <c r="K14" s="6">
        <f t="shared" si="0"/>
        <v>4.545454545454545</v>
      </c>
      <c r="L14" s="6">
        <f t="shared" si="0"/>
        <v>4.375000000000001</v>
      </c>
      <c r="M14" s="6">
        <f t="shared" si="1"/>
        <v>4.166666666666666</v>
      </c>
      <c r="N14" s="6">
        <f t="shared" si="1"/>
        <v>4</v>
      </c>
      <c r="O14" s="6">
        <f t="shared" si="1"/>
        <v>3.8636363636363633</v>
      </c>
      <c r="P14" s="6">
        <f t="shared" si="1"/>
        <v>3.75</v>
      </c>
      <c r="Q14" s="6">
        <f t="shared" si="1"/>
        <v>3.653846153846154</v>
      </c>
      <c r="R14" s="6">
        <f t="shared" si="1"/>
        <v>3.546511627906977</v>
      </c>
      <c r="S14" s="6">
        <f t="shared" si="1"/>
        <v>3.457446808510638</v>
      </c>
      <c r="T14" s="6">
        <f t="shared" si="1"/>
        <v>3.3823529411764706</v>
      </c>
      <c r="U14" s="6">
        <f t="shared" si="1"/>
        <v>3.3035714285714284</v>
      </c>
      <c r="V14" s="6">
        <f t="shared" si="1"/>
        <v>3.225806451612903</v>
      </c>
      <c r="W14" s="6">
        <f t="shared" si="2"/>
        <v>3.1617647058823533</v>
      </c>
      <c r="X14" s="6">
        <f t="shared" si="2"/>
        <v>3.1</v>
      </c>
      <c r="Y14" s="6">
        <f t="shared" si="2"/>
        <v>3.0487804878048785</v>
      </c>
      <c r="Z14" s="6">
        <f t="shared" si="2"/>
        <v>2.994505494505495</v>
      </c>
      <c r="AA14" s="6">
        <f t="shared" si="2"/>
        <v>2.95</v>
      </c>
      <c r="AB14" s="6">
        <f t="shared" si="2"/>
        <v>2.909090909090909</v>
      </c>
      <c r="AC14" s="6">
        <f t="shared" si="2"/>
        <v>2.8750000000000004</v>
      </c>
      <c r="AD14" s="6">
        <f t="shared" si="2"/>
        <v>2.8461538461538463</v>
      </c>
      <c r="AE14" s="6">
        <f t="shared" si="2"/>
        <v>2.8</v>
      </c>
      <c r="AF14" s="6">
        <f t="shared" si="2"/>
        <v>2.78125</v>
      </c>
      <c r="AG14" s="6">
        <f t="shared" si="3"/>
        <v>2.75</v>
      </c>
      <c r="AH14" s="6">
        <f t="shared" si="3"/>
        <v>2.725</v>
      </c>
      <c r="AI14" s="6">
        <f t="shared" si="3"/>
        <v>2.7045454545454546</v>
      </c>
      <c r="AJ14" s="6">
        <f t="shared" si="3"/>
        <v>2.6875</v>
      </c>
      <c r="AK14" s="17">
        <f t="shared" si="3"/>
        <v>2.6666666666666665</v>
      </c>
      <c r="AL14" s="18">
        <f t="shared" si="3"/>
        <v>2.65</v>
      </c>
    </row>
    <row r="15" spans="2:38" ht="12.75">
      <c r="B15" s="10">
        <v>2</v>
      </c>
      <c r="C15" s="5">
        <f t="shared" si="0"/>
        <v>7.5</v>
      </c>
      <c r="D15" s="6">
        <f t="shared" si="0"/>
        <v>7.045454545454545</v>
      </c>
      <c r="E15" s="6">
        <f t="shared" si="0"/>
        <v>6.666666666666668</v>
      </c>
      <c r="F15" s="6">
        <f t="shared" si="0"/>
        <v>6.346153846153845</v>
      </c>
      <c r="G15" s="6">
        <f t="shared" si="0"/>
        <v>5.833333333333334</v>
      </c>
      <c r="H15" s="6">
        <f t="shared" si="0"/>
        <v>5.625</v>
      </c>
      <c r="I15" s="6">
        <f t="shared" si="0"/>
        <v>5.277777777777778</v>
      </c>
      <c r="J15" s="6">
        <f t="shared" si="0"/>
        <v>5</v>
      </c>
      <c r="K15" s="6">
        <f t="shared" si="0"/>
        <v>4.7727272727272725</v>
      </c>
      <c r="L15" s="6">
        <f t="shared" si="0"/>
        <v>4.583333333333334</v>
      </c>
      <c r="M15" s="6">
        <f t="shared" si="1"/>
        <v>4.351851851851851</v>
      </c>
      <c r="N15" s="6">
        <f t="shared" si="1"/>
        <v>4.166666666666667</v>
      </c>
      <c r="O15" s="6">
        <f t="shared" si="1"/>
        <v>4.015151515151515</v>
      </c>
      <c r="P15" s="6">
        <f t="shared" si="1"/>
        <v>3.8888888888888884</v>
      </c>
      <c r="Q15" s="6">
        <f t="shared" si="1"/>
        <v>3.7820512820512824</v>
      </c>
      <c r="R15" s="6">
        <f t="shared" si="1"/>
        <v>3.662790697674419</v>
      </c>
      <c r="S15" s="6">
        <f t="shared" si="1"/>
        <v>3.5638297872340425</v>
      </c>
      <c r="T15" s="6">
        <f t="shared" si="1"/>
        <v>3.480392156862745</v>
      </c>
      <c r="U15" s="6">
        <f t="shared" si="1"/>
        <v>3.392857142857143</v>
      </c>
      <c r="V15" s="6">
        <f t="shared" si="1"/>
        <v>3.3064516129032255</v>
      </c>
      <c r="W15" s="6">
        <f t="shared" si="2"/>
        <v>3.2352941176470593</v>
      </c>
      <c r="X15" s="6">
        <f t="shared" si="2"/>
        <v>3.1666666666666665</v>
      </c>
      <c r="Y15" s="6">
        <f t="shared" si="2"/>
        <v>3.1097560975609757</v>
      </c>
      <c r="Z15" s="6">
        <f t="shared" si="2"/>
        <v>3.0494505494505497</v>
      </c>
      <c r="AA15" s="6">
        <f t="shared" si="2"/>
        <v>3</v>
      </c>
      <c r="AB15" s="6">
        <f t="shared" si="2"/>
        <v>2.9545454545454546</v>
      </c>
      <c r="AC15" s="6">
        <f t="shared" si="2"/>
        <v>2.916666666666667</v>
      </c>
      <c r="AD15" s="6">
        <f t="shared" si="2"/>
        <v>2.8846153846153846</v>
      </c>
      <c r="AE15" s="6">
        <f t="shared" si="2"/>
        <v>2.833333333333333</v>
      </c>
      <c r="AF15" s="6">
        <f t="shared" si="2"/>
        <v>2.8125</v>
      </c>
      <c r="AG15" s="6">
        <f t="shared" si="3"/>
        <v>2.7777777777777777</v>
      </c>
      <c r="AH15" s="6">
        <f t="shared" si="3"/>
        <v>2.75</v>
      </c>
      <c r="AI15" s="6">
        <f t="shared" si="3"/>
        <v>2.727272727272727</v>
      </c>
      <c r="AJ15" s="6">
        <f t="shared" si="3"/>
        <v>2.7083333333333335</v>
      </c>
      <c r="AK15" s="17">
        <f t="shared" si="3"/>
        <v>2.685185185185185</v>
      </c>
      <c r="AL15" s="18">
        <f t="shared" si="3"/>
        <v>2.6666666666666665</v>
      </c>
    </row>
    <row r="16" spans="2:38" ht="12.75">
      <c r="B16" s="10">
        <v>2.2</v>
      </c>
      <c r="C16" s="5">
        <f t="shared" si="0"/>
        <v>8</v>
      </c>
      <c r="D16" s="6">
        <f t="shared" si="0"/>
        <v>7.5</v>
      </c>
      <c r="E16" s="6">
        <f t="shared" si="0"/>
        <v>7.083333333333335</v>
      </c>
      <c r="F16" s="6">
        <f t="shared" si="0"/>
        <v>6.73076923076923</v>
      </c>
      <c r="G16" s="6">
        <f t="shared" si="0"/>
        <v>6.166666666666667</v>
      </c>
      <c r="H16" s="6">
        <f t="shared" si="0"/>
        <v>5.9375</v>
      </c>
      <c r="I16" s="6">
        <f t="shared" si="0"/>
        <v>5.555555555555555</v>
      </c>
      <c r="J16" s="6">
        <f t="shared" si="0"/>
        <v>5.25</v>
      </c>
      <c r="K16" s="6">
        <f t="shared" si="0"/>
        <v>5</v>
      </c>
      <c r="L16" s="6">
        <f t="shared" si="0"/>
        <v>4.791666666666667</v>
      </c>
      <c r="M16" s="6">
        <f t="shared" si="1"/>
        <v>4.537037037037037</v>
      </c>
      <c r="N16" s="6">
        <f t="shared" si="1"/>
        <v>4.333333333333334</v>
      </c>
      <c r="O16" s="6">
        <f t="shared" si="1"/>
        <v>4.166666666666667</v>
      </c>
      <c r="P16" s="6">
        <f t="shared" si="1"/>
        <v>4.027777777777779</v>
      </c>
      <c r="Q16" s="6">
        <f t="shared" si="1"/>
        <v>3.9102564102564106</v>
      </c>
      <c r="R16" s="6">
        <f t="shared" si="1"/>
        <v>3.7790697674418605</v>
      </c>
      <c r="S16" s="6">
        <f t="shared" si="1"/>
        <v>3.670212765957447</v>
      </c>
      <c r="T16" s="6">
        <f t="shared" si="1"/>
        <v>3.5784313725490198</v>
      </c>
      <c r="U16" s="6">
        <f t="shared" si="1"/>
        <v>3.482142857142857</v>
      </c>
      <c r="V16" s="6">
        <f t="shared" si="1"/>
        <v>3.3870967741935485</v>
      </c>
      <c r="W16" s="6">
        <f t="shared" si="2"/>
        <v>3.308823529411765</v>
      </c>
      <c r="X16" s="6">
        <f t="shared" si="2"/>
        <v>3.233333333333333</v>
      </c>
      <c r="Y16" s="6">
        <f t="shared" si="2"/>
        <v>3.1707317073170733</v>
      </c>
      <c r="Z16" s="6">
        <f t="shared" si="2"/>
        <v>3.104395604395605</v>
      </c>
      <c r="AA16" s="6">
        <f t="shared" si="2"/>
        <v>3.05</v>
      </c>
      <c r="AB16" s="6">
        <f t="shared" si="2"/>
        <v>2.9999999999999996</v>
      </c>
      <c r="AC16" s="6">
        <f t="shared" si="2"/>
        <v>2.9583333333333335</v>
      </c>
      <c r="AD16" s="6">
        <f t="shared" si="2"/>
        <v>2.923076923076923</v>
      </c>
      <c r="AE16" s="6">
        <f t="shared" si="2"/>
        <v>2.8666666666666663</v>
      </c>
      <c r="AF16" s="6">
        <f t="shared" si="2"/>
        <v>2.84375</v>
      </c>
      <c r="AG16" s="6">
        <f t="shared" si="3"/>
        <v>2.805555555555556</v>
      </c>
      <c r="AH16" s="6">
        <f t="shared" si="3"/>
        <v>2.775</v>
      </c>
      <c r="AI16" s="6">
        <f t="shared" si="3"/>
        <v>2.75</v>
      </c>
      <c r="AJ16" s="6">
        <f t="shared" si="3"/>
        <v>2.7291666666666665</v>
      </c>
      <c r="AK16" s="17">
        <f t="shared" si="3"/>
        <v>2.7037037037037033</v>
      </c>
      <c r="AL16" s="18">
        <f t="shared" si="3"/>
        <v>2.6833333333333336</v>
      </c>
    </row>
    <row r="17" spans="2:38" ht="12.75">
      <c r="B17" s="10">
        <v>2.4</v>
      </c>
      <c r="C17" s="5">
        <f t="shared" si="0"/>
        <v>8.5</v>
      </c>
      <c r="D17" s="6">
        <f t="shared" si="0"/>
        <v>7.954545454545453</v>
      </c>
      <c r="E17" s="6">
        <f t="shared" si="0"/>
        <v>7.5</v>
      </c>
      <c r="F17" s="6">
        <f t="shared" si="0"/>
        <v>7.115384615384615</v>
      </c>
      <c r="G17" s="6">
        <f t="shared" si="0"/>
        <v>6.5</v>
      </c>
      <c r="H17" s="6">
        <f t="shared" si="0"/>
        <v>6.25</v>
      </c>
      <c r="I17" s="6">
        <f t="shared" si="0"/>
        <v>5.833333333333333</v>
      </c>
      <c r="J17" s="6">
        <f t="shared" si="0"/>
        <v>5.5</v>
      </c>
      <c r="K17" s="6">
        <f t="shared" si="0"/>
        <v>5.227272727272727</v>
      </c>
      <c r="L17" s="6">
        <f t="shared" si="0"/>
        <v>5</v>
      </c>
      <c r="M17" s="6">
        <f t="shared" si="1"/>
        <v>4.722222222222221</v>
      </c>
      <c r="N17" s="6">
        <f t="shared" si="1"/>
        <v>4.500000000000001</v>
      </c>
      <c r="O17" s="6">
        <f t="shared" si="1"/>
        <v>4.3181818181818175</v>
      </c>
      <c r="P17" s="6">
        <f t="shared" si="1"/>
        <v>4.166666666666666</v>
      </c>
      <c r="Q17" s="6">
        <f t="shared" si="1"/>
        <v>4.038461538461538</v>
      </c>
      <c r="R17" s="6">
        <f t="shared" si="1"/>
        <v>3.895348837209302</v>
      </c>
      <c r="S17" s="6">
        <f t="shared" si="1"/>
        <v>3.7765957446808507</v>
      </c>
      <c r="T17" s="6">
        <f t="shared" si="1"/>
        <v>3.6764705882352944</v>
      </c>
      <c r="U17" s="6">
        <f t="shared" si="1"/>
        <v>3.5714285714285716</v>
      </c>
      <c r="V17" s="6">
        <f t="shared" si="1"/>
        <v>3.4677419354838706</v>
      </c>
      <c r="W17" s="6">
        <f t="shared" si="2"/>
        <v>3.3823529411764706</v>
      </c>
      <c r="X17" s="6">
        <f t="shared" si="2"/>
        <v>3.3</v>
      </c>
      <c r="Y17" s="6">
        <f t="shared" si="2"/>
        <v>3.231707317073171</v>
      </c>
      <c r="Z17" s="6">
        <f t="shared" si="2"/>
        <v>3.1593406593406597</v>
      </c>
      <c r="AA17" s="6">
        <f t="shared" si="2"/>
        <v>3.1</v>
      </c>
      <c r="AB17" s="6">
        <f t="shared" si="2"/>
        <v>3.0454545454545454</v>
      </c>
      <c r="AC17" s="6">
        <f t="shared" si="2"/>
        <v>3</v>
      </c>
      <c r="AD17" s="6">
        <f t="shared" si="2"/>
        <v>2.9615384615384617</v>
      </c>
      <c r="AE17" s="6">
        <f t="shared" si="2"/>
        <v>2.8999999999999995</v>
      </c>
      <c r="AF17" s="6">
        <f t="shared" si="2"/>
        <v>2.875</v>
      </c>
      <c r="AG17" s="6">
        <f t="shared" si="3"/>
        <v>2.8333333333333335</v>
      </c>
      <c r="AH17" s="6">
        <f t="shared" si="3"/>
        <v>2.8</v>
      </c>
      <c r="AI17" s="6">
        <f t="shared" si="3"/>
        <v>2.7727272727272725</v>
      </c>
      <c r="AJ17" s="6">
        <f t="shared" si="3"/>
        <v>2.75</v>
      </c>
      <c r="AK17" s="17">
        <f t="shared" si="3"/>
        <v>2.722222222222222</v>
      </c>
      <c r="AL17" s="18">
        <f t="shared" si="3"/>
        <v>2.6999999999999997</v>
      </c>
    </row>
    <row r="18" spans="2:38" ht="12.75">
      <c r="B18" s="10">
        <v>2.7</v>
      </c>
      <c r="C18" s="5">
        <f aca="true" t="shared" si="4" ref="C18:L27">$C$2/C$7*($B18+C$7)</f>
        <v>9.25</v>
      </c>
      <c r="D18" s="6">
        <f t="shared" si="4"/>
        <v>8.636363636363637</v>
      </c>
      <c r="E18" s="6">
        <f t="shared" si="4"/>
        <v>8.125000000000002</v>
      </c>
      <c r="F18" s="6">
        <f t="shared" si="4"/>
        <v>7.692307692307692</v>
      </c>
      <c r="G18" s="6">
        <f t="shared" si="4"/>
        <v>7.000000000000001</v>
      </c>
      <c r="H18" s="6">
        <f t="shared" si="4"/>
        <v>6.718750000000001</v>
      </c>
      <c r="I18" s="6">
        <f t="shared" si="4"/>
        <v>6.25</v>
      </c>
      <c r="J18" s="6">
        <f t="shared" si="4"/>
        <v>5.875</v>
      </c>
      <c r="K18" s="6">
        <f t="shared" si="4"/>
        <v>5.568181818181818</v>
      </c>
      <c r="L18" s="6">
        <f t="shared" si="4"/>
        <v>5.3125</v>
      </c>
      <c r="M18" s="6">
        <f aca="true" t="shared" si="5" ref="M18:V27">$C$2/M$7*($B18+M$7)</f>
        <v>5</v>
      </c>
      <c r="N18" s="6">
        <f t="shared" si="5"/>
        <v>4.75</v>
      </c>
      <c r="O18" s="6">
        <f t="shared" si="5"/>
        <v>4.545454545454545</v>
      </c>
      <c r="P18" s="6">
        <f t="shared" si="5"/>
        <v>4.375</v>
      </c>
      <c r="Q18" s="6">
        <f t="shared" si="5"/>
        <v>4.230769230769231</v>
      </c>
      <c r="R18" s="6">
        <f t="shared" si="5"/>
        <v>4.069767441860465</v>
      </c>
      <c r="S18" s="6">
        <f t="shared" si="5"/>
        <v>3.9361702127659575</v>
      </c>
      <c r="T18" s="6">
        <f t="shared" si="5"/>
        <v>3.823529411764706</v>
      </c>
      <c r="U18" s="6">
        <f t="shared" si="5"/>
        <v>3.7053571428571432</v>
      </c>
      <c r="V18" s="6">
        <f t="shared" si="5"/>
        <v>3.5887096774193545</v>
      </c>
      <c r="W18" s="6">
        <f aca="true" t="shared" si="6" ref="W18:AF27">$C$2/W$7*($B18+W$7)</f>
        <v>3.49264705882353</v>
      </c>
      <c r="X18" s="6">
        <f t="shared" si="6"/>
        <v>3.3999999999999995</v>
      </c>
      <c r="Y18" s="6">
        <f t="shared" si="6"/>
        <v>3.323170731707317</v>
      </c>
      <c r="Z18" s="6">
        <f t="shared" si="6"/>
        <v>3.2417582417582422</v>
      </c>
      <c r="AA18" s="6">
        <f t="shared" si="6"/>
        <v>3.175</v>
      </c>
      <c r="AB18" s="6">
        <f t="shared" si="6"/>
        <v>3.1136363636363633</v>
      </c>
      <c r="AC18" s="6">
        <f t="shared" si="6"/>
        <v>3.0625</v>
      </c>
      <c r="AD18" s="6">
        <f t="shared" si="6"/>
        <v>3.019230769230769</v>
      </c>
      <c r="AE18" s="6">
        <f t="shared" si="6"/>
        <v>2.9499999999999997</v>
      </c>
      <c r="AF18" s="6">
        <f t="shared" si="6"/>
        <v>2.921875</v>
      </c>
      <c r="AG18" s="6">
        <f aca="true" t="shared" si="7" ref="AG18:AL27">$C$2/AG$7*($B18+AG$7)</f>
        <v>2.875</v>
      </c>
      <c r="AH18" s="6">
        <f t="shared" si="7"/>
        <v>2.8375</v>
      </c>
      <c r="AI18" s="6">
        <f t="shared" si="7"/>
        <v>2.8068181818181817</v>
      </c>
      <c r="AJ18" s="6">
        <f t="shared" si="7"/>
        <v>2.78125</v>
      </c>
      <c r="AK18" s="17">
        <f t="shared" si="7"/>
        <v>2.75</v>
      </c>
      <c r="AL18" s="18">
        <f t="shared" si="7"/>
        <v>2.725</v>
      </c>
    </row>
    <row r="19" spans="2:38" ht="12.75">
      <c r="B19" s="10">
        <v>3</v>
      </c>
      <c r="C19" s="5">
        <f t="shared" si="4"/>
        <v>10</v>
      </c>
      <c r="D19" s="6">
        <f t="shared" si="4"/>
        <v>9.318181818181817</v>
      </c>
      <c r="E19" s="6">
        <f t="shared" si="4"/>
        <v>8.750000000000002</v>
      </c>
      <c r="F19" s="6">
        <f t="shared" si="4"/>
        <v>8.269230769230768</v>
      </c>
      <c r="G19" s="6">
        <f t="shared" si="4"/>
        <v>7.5</v>
      </c>
      <c r="H19" s="6">
        <f t="shared" si="4"/>
        <v>7.187499999999999</v>
      </c>
      <c r="I19" s="6">
        <f t="shared" si="4"/>
        <v>6.666666666666666</v>
      </c>
      <c r="J19" s="6">
        <f t="shared" si="4"/>
        <v>6.25</v>
      </c>
      <c r="K19" s="6">
        <f t="shared" si="4"/>
        <v>5.909090909090908</v>
      </c>
      <c r="L19" s="6">
        <f t="shared" si="4"/>
        <v>5.625000000000001</v>
      </c>
      <c r="M19" s="6">
        <f t="shared" si="5"/>
        <v>5.277777777777778</v>
      </c>
      <c r="N19" s="6">
        <f t="shared" si="5"/>
        <v>5</v>
      </c>
      <c r="O19" s="6">
        <f t="shared" si="5"/>
        <v>4.7727272727272725</v>
      </c>
      <c r="P19" s="6">
        <f t="shared" si="5"/>
        <v>4.583333333333333</v>
      </c>
      <c r="Q19" s="6">
        <f t="shared" si="5"/>
        <v>4.423076923076923</v>
      </c>
      <c r="R19" s="6">
        <f t="shared" si="5"/>
        <v>4.244186046511628</v>
      </c>
      <c r="S19" s="6">
        <f t="shared" si="5"/>
        <v>4.095744680851064</v>
      </c>
      <c r="T19" s="6">
        <f t="shared" si="5"/>
        <v>3.9705882352941178</v>
      </c>
      <c r="U19" s="6">
        <f t="shared" si="5"/>
        <v>3.8392857142857144</v>
      </c>
      <c r="V19" s="6">
        <f t="shared" si="5"/>
        <v>3.709677419354838</v>
      </c>
      <c r="W19" s="6">
        <f t="shared" si="6"/>
        <v>3.6029411764705888</v>
      </c>
      <c r="X19" s="6">
        <f t="shared" si="6"/>
        <v>3.5</v>
      </c>
      <c r="Y19" s="6">
        <f t="shared" si="6"/>
        <v>3.414634146341464</v>
      </c>
      <c r="Z19" s="6">
        <f t="shared" si="6"/>
        <v>3.3241758241758244</v>
      </c>
      <c r="AA19" s="6">
        <f t="shared" si="6"/>
        <v>3.25</v>
      </c>
      <c r="AB19" s="6">
        <f t="shared" si="6"/>
        <v>3.1818181818181817</v>
      </c>
      <c r="AC19" s="6">
        <f t="shared" si="6"/>
        <v>3.125</v>
      </c>
      <c r="AD19" s="6">
        <f t="shared" si="6"/>
        <v>3.076923076923077</v>
      </c>
      <c r="AE19" s="6">
        <f t="shared" si="6"/>
        <v>3</v>
      </c>
      <c r="AF19" s="6">
        <f t="shared" si="6"/>
        <v>2.96875</v>
      </c>
      <c r="AG19" s="6">
        <f t="shared" si="7"/>
        <v>2.916666666666667</v>
      </c>
      <c r="AH19" s="6">
        <f t="shared" si="7"/>
        <v>2.875</v>
      </c>
      <c r="AI19" s="6">
        <f t="shared" si="7"/>
        <v>2.840909090909091</v>
      </c>
      <c r="AJ19" s="6">
        <f t="shared" si="7"/>
        <v>2.8125</v>
      </c>
      <c r="AK19" s="17">
        <f t="shared" si="7"/>
        <v>2.7777777777777777</v>
      </c>
      <c r="AL19" s="18">
        <f t="shared" si="7"/>
        <v>2.75</v>
      </c>
    </row>
    <row r="20" spans="2:38" ht="12.75">
      <c r="B20" s="10">
        <v>3.3</v>
      </c>
      <c r="C20" s="5">
        <f t="shared" si="4"/>
        <v>10.75</v>
      </c>
      <c r="D20" s="6">
        <f t="shared" si="4"/>
        <v>10</v>
      </c>
      <c r="E20" s="6">
        <f t="shared" si="4"/>
        <v>9.375</v>
      </c>
      <c r="F20" s="6">
        <f t="shared" si="4"/>
        <v>8.846153846153845</v>
      </c>
      <c r="G20" s="6">
        <f t="shared" si="4"/>
        <v>8</v>
      </c>
      <c r="H20" s="6">
        <f t="shared" si="4"/>
        <v>7.656250000000001</v>
      </c>
      <c r="I20" s="6">
        <f t="shared" si="4"/>
        <v>7.083333333333332</v>
      </c>
      <c r="J20" s="6">
        <f t="shared" si="4"/>
        <v>6.625</v>
      </c>
      <c r="K20" s="6">
        <f t="shared" si="4"/>
        <v>6.249999999999999</v>
      </c>
      <c r="L20" s="6">
        <f t="shared" si="4"/>
        <v>5.9375</v>
      </c>
      <c r="M20" s="6">
        <f t="shared" si="5"/>
        <v>5.555555555555555</v>
      </c>
      <c r="N20" s="6">
        <f t="shared" si="5"/>
        <v>5.25</v>
      </c>
      <c r="O20" s="6">
        <f t="shared" si="5"/>
        <v>5</v>
      </c>
      <c r="P20" s="6">
        <f t="shared" si="5"/>
        <v>4.791666666666667</v>
      </c>
      <c r="Q20" s="6">
        <f t="shared" si="5"/>
        <v>4.615384615384615</v>
      </c>
      <c r="R20" s="6">
        <f t="shared" si="5"/>
        <v>4.4186046511627906</v>
      </c>
      <c r="S20" s="6">
        <f t="shared" si="5"/>
        <v>4.25531914893617</v>
      </c>
      <c r="T20" s="6">
        <f t="shared" si="5"/>
        <v>4.117647058823529</v>
      </c>
      <c r="U20" s="6">
        <f t="shared" si="5"/>
        <v>3.973214285714285</v>
      </c>
      <c r="V20" s="6">
        <f t="shared" si="5"/>
        <v>3.8306451612903225</v>
      </c>
      <c r="W20" s="6">
        <f t="shared" si="6"/>
        <v>3.713235294117647</v>
      </c>
      <c r="X20" s="6">
        <f t="shared" si="6"/>
        <v>3.6</v>
      </c>
      <c r="Y20" s="6">
        <f t="shared" si="6"/>
        <v>3.5060975609756104</v>
      </c>
      <c r="Z20" s="6">
        <f t="shared" si="6"/>
        <v>3.4065934065934065</v>
      </c>
      <c r="AA20" s="6">
        <f t="shared" si="6"/>
        <v>3.325</v>
      </c>
      <c r="AB20" s="6">
        <f t="shared" si="6"/>
        <v>3.25</v>
      </c>
      <c r="AC20" s="6">
        <f t="shared" si="6"/>
        <v>3.1875000000000004</v>
      </c>
      <c r="AD20" s="6">
        <f t="shared" si="6"/>
        <v>3.134615384615385</v>
      </c>
      <c r="AE20" s="6">
        <f t="shared" si="6"/>
        <v>3.05</v>
      </c>
      <c r="AF20" s="6">
        <f t="shared" si="6"/>
        <v>3.015625</v>
      </c>
      <c r="AG20" s="6">
        <f t="shared" si="7"/>
        <v>2.9583333333333335</v>
      </c>
      <c r="AH20" s="6">
        <f t="shared" si="7"/>
        <v>2.9125</v>
      </c>
      <c r="AI20" s="6">
        <f t="shared" si="7"/>
        <v>2.875</v>
      </c>
      <c r="AJ20" s="6">
        <f t="shared" si="7"/>
        <v>2.84375</v>
      </c>
      <c r="AK20" s="17">
        <f t="shared" si="7"/>
        <v>2.8055555555555554</v>
      </c>
      <c r="AL20" s="18">
        <f t="shared" si="7"/>
        <v>2.7749999999999995</v>
      </c>
    </row>
    <row r="21" spans="2:38" ht="12.75">
      <c r="B21" s="10">
        <v>3.6</v>
      </c>
      <c r="C21" s="5">
        <f t="shared" si="4"/>
        <v>11.5</v>
      </c>
      <c r="D21" s="6">
        <f t="shared" si="4"/>
        <v>10.681818181818182</v>
      </c>
      <c r="E21" s="6">
        <f t="shared" si="4"/>
        <v>10</v>
      </c>
      <c r="F21" s="6">
        <f t="shared" si="4"/>
        <v>9.423076923076923</v>
      </c>
      <c r="G21" s="6">
        <f t="shared" si="4"/>
        <v>8.5</v>
      </c>
      <c r="H21" s="6">
        <f t="shared" si="4"/>
        <v>8.125</v>
      </c>
      <c r="I21" s="6">
        <f t="shared" si="4"/>
        <v>7.5</v>
      </c>
      <c r="J21" s="6">
        <f t="shared" si="4"/>
        <v>7</v>
      </c>
      <c r="K21" s="6">
        <f t="shared" si="4"/>
        <v>6.590909090909091</v>
      </c>
      <c r="L21" s="6">
        <f t="shared" si="4"/>
        <v>6.25</v>
      </c>
      <c r="M21" s="6">
        <f t="shared" si="5"/>
        <v>5.833333333333333</v>
      </c>
      <c r="N21" s="6">
        <f t="shared" si="5"/>
        <v>5.5</v>
      </c>
      <c r="O21" s="6">
        <f t="shared" si="5"/>
        <v>5.2272727272727275</v>
      </c>
      <c r="P21" s="6">
        <f t="shared" si="5"/>
        <v>5</v>
      </c>
      <c r="Q21" s="6">
        <f t="shared" si="5"/>
        <v>4.807692307692308</v>
      </c>
      <c r="R21" s="6">
        <f t="shared" si="5"/>
        <v>4.593023255813954</v>
      </c>
      <c r="S21" s="6">
        <f t="shared" si="5"/>
        <v>4.414893617021277</v>
      </c>
      <c r="T21" s="6">
        <f t="shared" si="5"/>
        <v>4.264705882352941</v>
      </c>
      <c r="U21" s="6">
        <f t="shared" si="5"/>
        <v>4.107142857142857</v>
      </c>
      <c r="V21" s="6">
        <f t="shared" si="5"/>
        <v>3.9516129032258065</v>
      </c>
      <c r="W21" s="6">
        <f t="shared" si="6"/>
        <v>3.823529411764706</v>
      </c>
      <c r="X21" s="6">
        <f t="shared" si="6"/>
        <v>3.6999999999999997</v>
      </c>
      <c r="Y21" s="6">
        <f t="shared" si="6"/>
        <v>3.597560975609756</v>
      </c>
      <c r="Z21" s="6">
        <f t="shared" si="6"/>
        <v>3.489010989010989</v>
      </c>
      <c r="AA21" s="6">
        <f t="shared" si="6"/>
        <v>3.4</v>
      </c>
      <c r="AB21" s="6">
        <f t="shared" si="6"/>
        <v>3.318181818181818</v>
      </c>
      <c r="AC21" s="6">
        <f t="shared" si="6"/>
        <v>3.25</v>
      </c>
      <c r="AD21" s="6">
        <f t="shared" si="6"/>
        <v>3.192307692307693</v>
      </c>
      <c r="AE21" s="6">
        <f t="shared" si="6"/>
        <v>3.1</v>
      </c>
      <c r="AF21" s="6">
        <f t="shared" si="6"/>
        <v>3.0625</v>
      </c>
      <c r="AG21" s="6">
        <f t="shared" si="7"/>
        <v>3.0000000000000004</v>
      </c>
      <c r="AH21" s="6">
        <f t="shared" si="7"/>
        <v>2.95</v>
      </c>
      <c r="AI21" s="6">
        <f t="shared" si="7"/>
        <v>2.909090909090909</v>
      </c>
      <c r="AJ21" s="6">
        <f t="shared" si="7"/>
        <v>2.8750000000000004</v>
      </c>
      <c r="AK21" s="17">
        <f t="shared" si="7"/>
        <v>2.8333333333333335</v>
      </c>
      <c r="AL21" s="18">
        <f t="shared" si="7"/>
        <v>2.8</v>
      </c>
    </row>
    <row r="22" spans="2:38" ht="12.75">
      <c r="B22" s="10">
        <v>3.9</v>
      </c>
      <c r="C22" s="5">
        <f t="shared" si="4"/>
        <v>12.25</v>
      </c>
      <c r="D22" s="6">
        <f t="shared" si="4"/>
        <v>11.363636363636363</v>
      </c>
      <c r="E22" s="6">
        <f t="shared" si="4"/>
        <v>10.625</v>
      </c>
      <c r="F22" s="6">
        <f t="shared" si="4"/>
        <v>10</v>
      </c>
      <c r="G22" s="6">
        <f t="shared" si="4"/>
        <v>9.000000000000002</v>
      </c>
      <c r="H22" s="6">
        <f t="shared" si="4"/>
        <v>8.59375</v>
      </c>
      <c r="I22" s="6">
        <f t="shared" si="4"/>
        <v>7.916666666666667</v>
      </c>
      <c r="J22" s="6">
        <f t="shared" si="4"/>
        <v>7.375</v>
      </c>
      <c r="K22" s="6">
        <f t="shared" si="4"/>
        <v>6.931818181818181</v>
      </c>
      <c r="L22" s="6">
        <f t="shared" si="4"/>
        <v>6.5625</v>
      </c>
      <c r="M22" s="6">
        <f t="shared" si="5"/>
        <v>6.11111111111111</v>
      </c>
      <c r="N22" s="6">
        <f t="shared" si="5"/>
        <v>5.750000000000001</v>
      </c>
      <c r="O22" s="6">
        <f t="shared" si="5"/>
        <v>5.454545454545454</v>
      </c>
      <c r="P22" s="6">
        <f t="shared" si="5"/>
        <v>5.208333333333333</v>
      </c>
      <c r="Q22" s="6">
        <f t="shared" si="5"/>
        <v>5</v>
      </c>
      <c r="R22" s="6">
        <f t="shared" si="5"/>
        <v>4.767441860465116</v>
      </c>
      <c r="S22" s="6">
        <f t="shared" si="5"/>
        <v>4.574468085106383</v>
      </c>
      <c r="T22" s="6">
        <f t="shared" si="5"/>
        <v>4.411764705882353</v>
      </c>
      <c r="U22" s="6">
        <f t="shared" si="5"/>
        <v>4.241071428571429</v>
      </c>
      <c r="V22" s="6">
        <f t="shared" si="5"/>
        <v>4.07258064516129</v>
      </c>
      <c r="W22" s="6">
        <f t="shared" si="6"/>
        <v>3.933823529411765</v>
      </c>
      <c r="X22" s="6">
        <f t="shared" si="6"/>
        <v>3.8</v>
      </c>
      <c r="Y22" s="6">
        <f t="shared" si="6"/>
        <v>3.689024390243903</v>
      </c>
      <c r="Z22" s="6">
        <f t="shared" si="6"/>
        <v>3.5714285714285716</v>
      </c>
      <c r="AA22" s="6">
        <f t="shared" si="6"/>
        <v>3.475</v>
      </c>
      <c r="AB22" s="6">
        <f t="shared" si="6"/>
        <v>3.3863636363636362</v>
      </c>
      <c r="AC22" s="6">
        <f t="shared" si="6"/>
        <v>3.3125</v>
      </c>
      <c r="AD22" s="6">
        <f t="shared" si="6"/>
        <v>3.25</v>
      </c>
      <c r="AE22" s="6">
        <f t="shared" si="6"/>
        <v>3.1499999999999995</v>
      </c>
      <c r="AF22" s="6">
        <f t="shared" si="6"/>
        <v>3.109375</v>
      </c>
      <c r="AG22" s="6">
        <f t="shared" si="7"/>
        <v>3.0416666666666665</v>
      </c>
      <c r="AH22" s="6">
        <f t="shared" si="7"/>
        <v>2.9875</v>
      </c>
      <c r="AI22" s="6">
        <f t="shared" si="7"/>
        <v>2.943181818181818</v>
      </c>
      <c r="AJ22" s="6">
        <f t="shared" si="7"/>
        <v>2.90625</v>
      </c>
      <c r="AK22" s="17">
        <f t="shared" si="7"/>
        <v>2.8611111111111107</v>
      </c>
      <c r="AL22" s="18">
        <f t="shared" si="7"/>
        <v>2.8249999999999997</v>
      </c>
    </row>
    <row r="23" spans="2:38" ht="12.75">
      <c r="B23" s="10">
        <v>4.3</v>
      </c>
      <c r="C23" s="5">
        <f t="shared" si="4"/>
        <v>13.25</v>
      </c>
      <c r="D23" s="6">
        <f t="shared" si="4"/>
        <v>12.272727272727272</v>
      </c>
      <c r="E23" s="6">
        <f t="shared" si="4"/>
        <v>11.458333333333334</v>
      </c>
      <c r="F23" s="6">
        <f t="shared" si="4"/>
        <v>10.769230769230768</v>
      </c>
      <c r="G23" s="6">
        <f t="shared" si="4"/>
        <v>9.666666666666666</v>
      </c>
      <c r="H23" s="6">
        <f t="shared" si="4"/>
        <v>9.21875</v>
      </c>
      <c r="I23" s="6">
        <f t="shared" si="4"/>
        <v>8.472222222222221</v>
      </c>
      <c r="J23" s="6">
        <f t="shared" si="4"/>
        <v>7.875</v>
      </c>
      <c r="K23" s="6">
        <f t="shared" si="4"/>
        <v>7.386363636363636</v>
      </c>
      <c r="L23" s="6">
        <f t="shared" si="4"/>
        <v>6.979166666666666</v>
      </c>
      <c r="M23" s="6">
        <f t="shared" si="5"/>
        <v>6.481481481481481</v>
      </c>
      <c r="N23" s="6">
        <f t="shared" si="5"/>
        <v>6.083333333333333</v>
      </c>
      <c r="O23" s="6">
        <f t="shared" si="5"/>
        <v>5.757575757575757</v>
      </c>
      <c r="P23" s="6">
        <f t="shared" si="5"/>
        <v>5.486111111111112</v>
      </c>
      <c r="Q23" s="6">
        <f t="shared" si="5"/>
        <v>5.256410256410256</v>
      </c>
      <c r="R23" s="6">
        <f t="shared" si="5"/>
        <v>5</v>
      </c>
      <c r="S23" s="6">
        <f t="shared" si="5"/>
        <v>4.787234042553191</v>
      </c>
      <c r="T23" s="6">
        <f t="shared" si="5"/>
        <v>4.607843137254902</v>
      </c>
      <c r="U23" s="6">
        <f t="shared" si="5"/>
        <v>4.419642857142857</v>
      </c>
      <c r="V23" s="6">
        <f t="shared" si="5"/>
        <v>4.233870967741935</v>
      </c>
      <c r="W23" s="6">
        <f t="shared" si="6"/>
        <v>4.080882352941177</v>
      </c>
      <c r="X23" s="6">
        <f t="shared" si="6"/>
        <v>3.9333333333333336</v>
      </c>
      <c r="Y23" s="6">
        <f t="shared" si="6"/>
        <v>3.810975609756098</v>
      </c>
      <c r="Z23" s="6">
        <f t="shared" si="6"/>
        <v>3.681318681318681</v>
      </c>
      <c r="AA23" s="6">
        <f t="shared" si="6"/>
        <v>3.575</v>
      </c>
      <c r="AB23" s="6">
        <f t="shared" si="6"/>
        <v>3.4772727272727275</v>
      </c>
      <c r="AC23" s="6">
        <f t="shared" si="6"/>
        <v>3.3958333333333335</v>
      </c>
      <c r="AD23" s="6">
        <f t="shared" si="6"/>
        <v>3.326923076923077</v>
      </c>
      <c r="AE23" s="6">
        <f t="shared" si="6"/>
        <v>3.216666666666667</v>
      </c>
      <c r="AF23" s="6">
        <f t="shared" si="6"/>
        <v>3.171875</v>
      </c>
      <c r="AG23" s="6">
        <f t="shared" si="7"/>
        <v>3.0972222222222223</v>
      </c>
      <c r="AH23" s="6">
        <f t="shared" si="7"/>
        <v>3.0375</v>
      </c>
      <c r="AI23" s="6">
        <f t="shared" si="7"/>
        <v>2.9886363636363638</v>
      </c>
      <c r="AJ23" s="6">
        <f t="shared" si="7"/>
        <v>2.947916666666667</v>
      </c>
      <c r="AK23" s="17">
        <f t="shared" si="7"/>
        <v>2.898148148148148</v>
      </c>
      <c r="AL23" s="18">
        <f t="shared" si="7"/>
        <v>2.858333333333333</v>
      </c>
    </row>
    <row r="24" spans="2:38" ht="12.75">
      <c r="B24" s="10">
        <v>4.7</v>
      </c>
      <c r="C24" s="5">
        <f t="shared" si="4"/>
        <v>14.25</v>
      </c>
      <c r="D24" s="6">
        <f t="shared" si="4"/>
        <v>13.181818181818182</v>
      </c>
      <c r="E24" s="6">
        <f t="shared" si="4"/>
        <v>12.291666666666668</v>
      </c>
      <c r="F24" s="6">
        <f t="shared" si="4"/>
        <v>11.538461538461537</v>
      </c>
      <c r="G24" s="6">
        <f t="shared" si="4"/>
        <v>10.333333333333334</v>
      </c>
      <c r="H24" s="6">
        <f t="shared" si="4"/>
        <v>9.843750000000002</v>
      </c>
      <c r="I24" s="6">
        <f t="shared" si="4"/>
        <v>9.027777777777777</v>
      </c>
      <c r="J24" s="6">
        <f t="shared" si="4"/>
        <v>8.375</v>
      </c>
      <c r="K24" s="6">
        <f t="shared" si="4"/>
        <v>7.840909090909091</v>
      </c>
      <c r="L24" s="6">
        <f t="shared" si="4"/>
        <v>7.395833333333334</v>
      </c>
      <c r="M24" s="6">
        <f t="shared" si="5"/>
        <v>6.851851851851851</v>
      </c>
      <c r="N24" s="6">
        <f t="shared" si="5"/>
        <v>6.416666666666667</v>
      </c>
      <c r="O24" s="6">
        <f t="shared" si="5"/>
        <v>6.0606060606060606</v>
      </c>
      <c r="P24" s="6">
        <f t="shared" si="5"/>
        <v>5.763888888888889</v>
      </c>
      <c r="Q24" s="6">
        <f t="shared" si="5"/>
        <v>5.512820512820513</v>
      </c>
      <c r="R24" s="6">
        <f t="shared" si="5"/>
        <v>5.232558139534884</v>
      </c>
      <c r="S24" s="6">
        <f t="shared" si="5"/>
        <v>5</v>
      </c>
      <c r="T24" s="6">
        <f t="shared" si="5"/>
        <v>4.803921568627452</v>
      </c>
      <c r="U24" s="6">
        <f t="shared" si="5"/>
        <v>4.5982142857142865</v>
      </c>
      <c r="V24" s="6">
        <f t="shared" si="5"/>
        <v>4.39516129032258</v>
      </c>
      <c r="W24" s="6">
        <f t="shared" si="6"/>
        <v>4.227941176470589</v>
      </c>
      <c r="X24" s="6">
        <f t="shared" si="6"/>
        <v>4.066666666666666</v>
      </c>
      <c r="Y24" s="6">
        <f t="shared" si="6"/>
        <v>3.932926829268293</v>
      </c>
      <c r="Z24" s="6">
        <f t="shared" si="6"/>
        <v>3.7912087912087915</v>
      </c>
      <c r="AA24" s="6">
        <f t="shared" si="6"/>
        <v>3.675</v>
      </c>
      <c r="AB24" s="6">
        <f t="shared" si="6"/>
        <v>3.568181818181818</v>
      </c>
      <c r="AC24" s="6">
        <f t="shared" si="6"/>
        <v>3.4791666666666665</v>
      </c>
      <c r="AD24" s="6">
        <f t="shared" si="6"/>
        <v>3.4038461538461537</v>
      </c>
      <c r="AE24" s="6">
        <f t="shared" si="6"/>
        <v>3.283333333333333</v>
      </c>
      <c r="AF24" s="6">
        <f t="shared" si="6"/>
        <v>3.234375</v>
      </c>
      <c r="AG24" s="6">
        <f t="shared" si="7"/>
        <v>3.1527777777777777</v>
      </c>
      <c r="AH24" s="6">
        <f t="shared" si="7"/>
        <v>3.0875</v>
      </c>
      <c r="AI24" s="6">
        <f t="shared" si="7"/>
        <v>3.0340909090909087</v>
      </c>
      <c r="AJ24" s="6">
        <f t="shared" si="7"/>
        <v>2.9895833333333335</v>
      </c>
      <c r="AK24" s="17">
        <f t="shared" si="7"/>
        <v>2.935185185185185</v>
      </c>
      <c r="AL24" s="18">
        <f t="shared" si="7"/>
        <v>2.8916666666666666</v>
      </c>
    </row>
    <row r="25" spans="2:38" ht="12.75">
      <c r="B25" s="10">
        <v>5.1</v>
      </c>
      <c r="C25" s="5">
        <f t="shared" si="4"/>
        <v>15.25</v>
      </c>
      <c r="D25" s="6">
        <f t="shared" si="4"/>
        <v>14.090909090909088</v>
      </c>
      <c r="E25" s="6">
        <f t="shared" si="4"/>
        <v>13.125</v>
      </c>
      <c r="F25" s="6">
        <f t="shared" si="4"/>
        <v>12.307692307692305</v>
      </c>
      <c r="G25" s="6">
        <f t="shared" si="4"/>
        <v>11</v>
      </c>
      <c r="H25" s="6">
        <f t="shared" si="4"/>
        <v>10.468749999999998</v>
      </c>
      <c r="I25" s="6">
        <f t="shared" si="4"/>
        <v>9.583333333333332</v>
      </c>
      <c r="J25" s="6">
        <f t="shared" si="4"/>
        <v>8.875</v>
      </c>
      <c r="K25" s="6">
        <f t="shared" si="4"/>
        <v>8.295454545454545</v>
      </c>
      <c r="L25" s="6">
        <f t="shared" si="4"/>
        <v>7.812500000000001</v>
      </c>
      <c r="M25" s="6">
        <f t="shared" si="5"/>
        <v>7.222222222222221</v>
      </c>
      <c r="N25" s="6">
        <f t="shared" si="5"/>
        <v>6.75</v>
      </c>
      <c r="O25" s="6">
        <f t="shared" si="5"/>
        <v>6.363636363636362</v>
      </c>
      <c r="P25" s="6">
        <f t="shared" si="5"/>
        <v>6.041666666666666</v>
      </c>
      <c r="Q25" s="6">
        <f t="shared" si="5"/>
        <v>5.76923076923077</v>
      </c>
      <c r="R25" s="6">
        <f t="shared" si="5"/>
        <v>5.4651162790697665</v>
      </c>
      <c r="S25" s="6">
        <f t="shared" si="5"/>
        <v>5.212765957446809</v>
      </c>
      <c r="T25" s="6">
        <f t="shared" si="5"/>
        <v>5</v>
      </c>
      <c r="U25" s="6">
        <f t="shared" si="5"/>
        <v>4.776785714285714</v>
      </c>
      <c r="V25" s="6">
        <f t="shared" si="5"/>
        <v>4.556451612903226</v>
      </c>
      <c r="W25" s="6">
        <f t="shared" si="6"/>
        <v>4.375</v>
      </c>
      <c r="X25" s="6">
        <f t="shared" si="6"/>
        <v>4.199999999999999</v>
      </c>
      <c r="Y25" s="6">
        <f t="shared" si="6"/>
        <v>4.0548780487804885</v>
      </c>
      <c r="Z25" s="6">
        <f t="shared" si="6"/>
        <v>3.9010989010989015</v>
      </c>
      <c r="AA25" s="6">
        <f t="shared" si="6"/>
        <v>3.775</v>
      </c>
      <c r="AB25" s="6">
        <f t="shared" si="6"/>
        <v>3.659090909090909</v>
      </c>
      <c r="AC25" s="6">
        <f t="shared" si="6"/>
        <v>3.5625000000000004</v>
      </c>
      <c r="AD25" s="6">
        <f t="shared" si="6"/>
        <v>3.4807692307692313</v>
      </c>
      <c r="AE25" s="6">
        <f t="shared" si="6"/>
        <v>3.35</v>
      </c>
      <c r="AF25" s="6">
        <f t="shared" si="6"/>
        <v>3.296875</v>
      </c>
      <c r="AG25" s="6">
        <f t="shared" si="7"/>
        <v>3.2083333333333335</v>
      </c>
      <c r="AH25" s="6">
        <f t="shared" si="7"/>
        <v>3.1375</v>
      </c>
      <c r="AI25" s="6">
        <f t="shared" si="7"/>
        <v>3.0795454545454546</v>
      </c>
      <c r="AJ25" s="6">
        <f t="shared" si="7"/>
        <v>3.0312500000000004</v>
      </c>
      <c r="AK25" s="17">
        <f t="shared" si="7"/>
        <v>2.9722222222222223</v>
      </c>
      <c r="AL25" s="18">
        <f t="shared" si="7"/>
        <v>2.925</v>
      </c>
    </row>
    <row r="26" spans="2:38" ht="12.75">
      <c r="B26" s="10">
        <v>5.6</v>
      </c>
      <c r="C26" s="5">
        <f t="shared" si="4"/>
        <v>16.5</v>
      </c>
      <c r="D26" s="6">
        <f t="shared" si="4"/>
        <v>15.227272727272725</v>
      </c>
      <c r="E26" s="6">
        <f t="shared" si="4"/>
        <v>14.166666666666668</v>
      </c>
      <c r="F26" s="6">
        <f t="shared" si="4"/>
        <v>13.269230769230766</v>
      </c>
      <c r="G26" s="6">
        <f t="shared" si="4"/>
        <v>11.833333333333334</v>
      </c>
      <c r="H26" s="6">
        <f t="shared" si="4"/>
        <v>11.249999999999998</v>
      </c>
      <c r="I26" s="6">
        <f t="shared" si="4"/>
        <v>10.277777777777777</v>
      </c>
      <c r="J26" s="6">
        <f t="shared" si="4"/>
        <v>9.5</v>
      </c>
      <c r="K26" s="6">
        <f t="shared" si="4"/>
        <v>8.863636363636363</v>
      </c>
      <c r="L26" s="6">
        <f t="shared" si="4"/>
        <v>8.333333333333334</v>
      </c>
      <c r="M26" s="6">
        <f t="shared" si="5"/>
        <v>7.685185185185185</v>
      </c>
      <c r="N26" s="6">
        <f t="shared" si="5"/>
        <v>7.166666666666667</v>
      </c>
      <c r="O26" s="6">
        <f t="shared" si="5"/>
        <v>6.742424242424241</v>
      </c>
      <c r="P26" s="6">
        <f t="shared" si="5"/>
        <v>6.388888888888888</v>
      </c>
      <c r="Q26" s="6">
        <f t="shared" si="5"/>
        <v>6.08974358974359</v>
      </c>
      <c r="R26" s="6">
        <f t="shared" si="5"/>
        <v>5.755813953488372</v>
      </c>
      <c r="S26" s="6">
        <f t="shared" si="5"/>
        <v>5.4787234042553195</v>
      </c>
      <c r="T26" s="6">
        <f t="shared" si="5"/>
        <v>5.245098039215686</v>
      </c>
      <c r="U26" s="6">
        <f t="shared" si="5"/>
        <v>5</v>
      </c>
      <c r="V26" s="6">
        <f t="shared" si="5"/>
        <v>4.758064516129032</v>
      </c>
      <c r="W26" s="6">
        <f t="shared" si="6"/>
        <v>4.5588235294117645</v>
      </c>
      <c r="X26" s="6">
        <f t="shared" si="6"/>
        <v>4.366666666666666</v>
      </c>
      <c r="Y26" s="6">
        <f t="shared" si="6"/>
        <v>4.207317073170732</v>
      </c>
      <c r="Z26" s="6">
        <f t="shared" si="6"/>
        <v>4.038461538461538</v>
      </c>
      <c r="AA26" s="6">
        <f t="shared" si="6"/>
        <v>3.9</v>
      </c>
      <c r="AB26" s="6">
        <f t="shared" si="6"/>
        <v>3.772727272727273</v>
      </c>
      <c r="AC26" s="6">
        <f t="shared" si="6"/>
        <v>3.666666666666667</v>
      </c>
      <c r="AD26" s="6">
        <f t="shared" si="6"/>
        <v>3.5769230769230775</v>
      </c>
      <c r="AE26" s="6">
        <f t="shared" si="6"/>
        <v>3.4333333333333336</v>
      </c>
      <c r="AF26" s="6">
        <f t="shared" si="6"/>
        <v>3.375</v>
      </c>
      <c r="AG26" s="6">
        <f t="shared" si="7"/>
        <v>3.277777777777778</v>
      </c>
      <c r="AH26" s="6">
        <f t="shared" si="7"/>
        <v>3.2</v>
      </c>
      <c r="AI26" s="6">
        <f t="shared" si="7"/>
        <v>3.1363636363636362</v>
      </c>
      <c r="AJ26" s="6">
        <f t="shared" si="7"/>
        <v>3.0833333333333335</v>
      </c>
      <c r="AK26" s="17">
        <f t="shared" si="7"/>
        <v>3.0185185185185186</v>
      </c>
      <c r="AL26" s="18">
        <f t="shared" si="7"/>
        <v>2.966666666666667</v>
      </c>
    </row>
    <row r="27" spans="2:38" ht="12.75">
      <c r="B27" s="10">
        <v>6.2</v>
      </c>
      <c r="C27" s="5">
        <f t="shared" si="4"/>
        <v>18</v>
      </c>
      <c r="D27" s="6">
        <f t="shared" si="4"/>
        <v>16.59090909090909</v>
      </c>
      <c r="E27" s="6">
        <f t="shared" si="4"/>
        <v>15.416666666666668</v>
      </c>
      <c r="F27" s="6">
        <f t="shared" si="4"/>
        <v>14.423076923076922</v>
      </c>
      <c r="G27" s="6">
        <f t="shared" si="4"/>
        <v>12.833333333333334</v>
      </c>
      <c r="H27" s="6">
        <f t="shared" si="4"/>
        <v>12.187500000000002</v>
      </c>
      <c r="I27" s="6">
        <f t="shared" si="4"/>
        <v>11.11111111111111</v>
      </c>
      <c r="J27" s="6">
        <f t="shared" si="4"/>
        <v>10.25</v>
      </c>
      <c r="K27" s="6">
        <f t="shared" si="4"/>
        <v>9.545454545454545</v>
      </c>
      <c r="L27" s="6">
        <f t="shared" si="4"/>
        <v>8.958333333333334</v>
      </c>
      <c r="M27" s="6">
        <f t="shared" si="5"/>
        <v>8.24074074074074</v>
      </c>
      <c r="N27" s="6">
        <f t="shared" si="5"/>
        <v>7.666666666666666</v>
      </c>
      <c r="O27" s="6">
        <f t="shared" si="5"/>
        <v>7.196969696969697</v>
      </c>
      <c r="P27" s="6">
        <f t="shared" si="5"/>
        <v>6.805555555555556</v>
      </c>
      <c r="Q27" s="6">
        <f t="shared" si="5"/>
        <v>6.4743589743589745</v>
      </c>
      <c r="R27" s="6">
        <f t="shared" si="5"/>
        <v>6.104651162790698</v>
      </c>
      <c r="S27" s="6">
        <f t="shared" si="5"/>
        <v>5.797872340425532</v>
      </c>
      <c r="T27" s="6">
        <f t="shared" si="5"/>
        <v>5.5392156862745106</v>
      </c>
      <c r="U27" s="6">
        <f t="shared" si="5"/>
        <v>5.267857142857143</v>
      </c>
      <c r="V27" s="6">
        <f t="shared" si="5"/>
        <v>5</v>
      </c>
      <c r="W27" s="6">
        <f t="shared" si="6"/>
        <v>4.779411764705882</v>
      </c>
      <c r="X27" s="6">
        <f t="shared" si="6"/>
        <v>4.566666666666666</v>
      </c>
      <c r="Y27" s="6">
        <f t="shared" si="6"/>
        <v>4.390243902439025</v>
      </c>
      <c r="Z27" s="6">
        <f t="shared" si="6"/>
        <v>4.2032967032967035</v>
      </c>
      <c r="AA27" s="6">
        <f t="shared" si="6"/>
        <v>4.05</v>
      </c>
      <c r="AB27" s="6">
        <f t="shared" si="6"/>
        <v>3.9090909090909087</v>
      </c>
      <c r="AC27" s="6">
        <f t="shared" si="6"/>
        <v>3.7916666666666665</v>
      </c>
      <c r="AD27" s="6">
        <f t="shared" si="6"/>
        <v>3.6923076923076925</v>
      </c>
      <c r="AE27" s="6">
        <f t="shared" si="6"/>
        <v>3.533333333333333</v>
      </c>
      <c r="AF27" s="6">
        <f t="shared" si="6"/>
        <v>3.46875</v>
      </c>
      <c r="AG27" s="6">
        <f t="shared" si="7"/>
        <v>3.361111111111111</v>
      </c>
      <c r="AH27" s="6">
        <f t="shared" si="7"/>
        <v>3.275</v>
      </c>
      <c r="AI27" s="6">
        <f t="shared" si="7"/>
        <v>3.204545454545454</v>
      </c>
      <c r="AJ27" s="6">
        <f t="shared" si="7"/>
        <v>3.1458333333333335</v>
      </c>
      <c r="AK27" s="17">
        <f t="shared" si="7"/>
        <v>3.074074074074074</v>
      </c>
      <c r="AL27" s="18">
        <f t="shared" si="7"/>
        <v>3.0166666666666666</v>
      </c>
    </row>
    <row r="28" spans="2:38" ht="12.75">
      <c r="B28" s="10">
        <v>6.8</v>
      </c>
      <c r="C28" s="5">
        <f aca="true" t="shared" si="8" ref="C28:L37">$C$2/C$7*($B28+C$7)</f>
        <v>19.5</v>
      </c>
      <c r="D28" s="6">
        <f t="shared" si="8"/>
        <v>17.954545454545453</v>
      </c>
      <c r="E28" s="6">
        <f t="shared" si="8"/>
        <v>16.666666666666668</v>
      </c>
      <c r="F28" s="6">
        <f t="shared" si="8"/>
        <v>15.576923076923075</v>
      </c>
      <c r="G28" s="6">
        <f t="shared" si="8"/>
        <v>13.833333333333336</v>
      </c>
      <c r="H28" s="6">
        <f t="shared" si="8"/>
        <v>13.125</v>
      </c>
      <c r="I28" s="23">
        <f t="shared" si="8"/>
        <v>11.944444444444443</v>
      </c>
      <c r="J28" s="6">
        <f t="shared" si="8"/>
        <v>11</v>
      </c>
      <c r="K28" s="6">
        <f t="shared" si="8"/>
        <v>10.227272727272727</v>
      </c>
      <c r="L28" s="6">
        <f t="shared" si="8"/>
        <v>9.583333333333334</v>
      </c>
      <c r="M28" s="6">
        <f aca="true" t="shared" si="9" ref="M28:V37">$C$2/M$7*($B28+M$7)</f>
        <v>8.796296296296296</v>
      </c>
      <c r="N28" s="6">
        <f t="shared" si="9"/>
        <v>8.166666666666668</v>
      </c>
      <c r="O28" s="6">
        <f t="shared" si="9"/>
        <v>7.651515151515151</v>
      </c>
      <c r="P28" s="6">
        <f t="shared" si="9"/>
        <v>7.222222222222222</v>
      </c>
      <c r="Q28" s="6">
        <f t="shared" si="9"/>
        <v>6.8589743589743595</v>
      </c>
      <c r="R28" s="6">
        <f t="shared" si="9"/>
        <v>6.453488372093023</v>
      </c>
      <c r="S28" s="6">
        <f t="shared" si="9"/>
        <v>6.117021276595745</v>
      </c>
      <c r="T28" s="6">
        <f t="shared" si="9"/>
        <v>5.833333333333333</v>
      </c>
      <c r="U28" s="6">
        <f t="shared" si="9"/>
        <v>5.535714285714286</v>
      </c>
      <c r="V28" s="6">
        <f t="shared" si="9"/>
        <v>5.241935483870967</v>
      </c>
      <c r="W28" s="6">
        <f aca="true" t="shared" si="10" ref="W28:AF37">$C$2/W$7*($B28+W$7)</f>
        <v>5</v>
      </c>
      <c r="X28" s="6">
        <f t="shared" si="10"/>
        <v>4.766666666666667</v>
      </c>
      <c r="Y28" s="6">
        <f t="shared" si="10"/>
        <v>4.573170731707318</v>
      </c>
      <c r="Z28" s="6">
        <f t="shared" si="10"/>
        <v>4.368131868131868</v>
      </c>
      <c r="AA28" s="6">
        <f t="shared" si="10"/>
        <v>4.2</v>
      </c>
      <c r="AB28" s="6">
        <f t="shared" si="10"/>
        <v>4.045454545454546</v>
      </c>
      <c r="AC28" s="6">
        <f t="shared" si="10"/>
        <v>3.916666666666667</v>
      </c>
      <c r="AD28" s="6">
        <f t="shared" si="10"/>
        <v>3.807692307692308</v>
      </c>
      <c r="AE28" s="6">
        <f t="shared" si="10"/>
        <v>3.6333333333333333</v>
      </c>
      <c r="AF28" s="6">
        <f t="shared" si="10"/>
        <v>3.5625</v>
      </c>
      <c r="AG28" s="6">
        <f aca="true" t="shared" si="11" ref="AG28:AL37">$C$2/AG$7*($B28+AG$7)</f>
        <v>3.4444444444444446</v>
      </c>
      <c r="AH28" s="6">
        <f t="shared" si="11"/>
        <v>3.35</v>
      </c>
      <c r="AI28" s="6">
        <f t="shared" si="11"/>
        <v>3.2727272727272725</v>
      </c>
      <c r="AJ28" s="6">
        <f t="shared" si="11"/>
        <v>3.2083333333333335</v>
      </c>
      <c r="AK28" s="17">
        <f t="shared" si="11"/>
        <v>3.1296296296296293</v>
      </c>
      <c r="AL28" s="18">
        <f t="shared" si="11"/>
        <v>3.0666666666666664</v>
      </c>
    </row>
    <row r="29" spans="2:38" ht="12.75">
      <c r="B29" s="10">
        <v>7.5</v>
      </c>
      <c r="C29" s="5">
        <f t="shared" si="8"/>
        <v>21.25</v>
      </c>
      <c r="D29" s="6">
        <f t="shared" si="8"/>
        <v>19.545454545454543</v>
      </c>
      <c r="E29" s="6">
        <f t="shared" si="8"/>
        <v>18.125</v>
      </c>
      <c r="F29" s="6">
        <f t="shared" si="8"/>
        <v>16.923076923076923</v>
      </c>
      <c r="G29" s="6">
        <f t="shared" si="8"/>
        <v>15</v>
      </c>
      <c r="H29" s="6">
        <f t="shared" si="8"/>
        <v>14.21875</v>
      </c>
      <c r="I29" s="6">
        <f t="shared" si="8"/>
        <v>12.916666666666668</v>
      </c>
      <c r="J29" s="6">
        <f t="shared" si="8"/>
        <v>11.875</v>
      </c>
      <c r="K29" s="6">
        <f t="shared" si="8"/>
        <v>11.022727272727272</v>
      </c>
      <c r="L29" s="6">
        <f t="shared" si="8"/>
        <v>10.312500000000002</v>
      </c>
      <c r="M29" s="6">
        <f t="shared" si="9"/>
        <v>9.444444444444443</v>
      </c>
      <c r="N29" s="6">
        <f t="shared" si="9"/>
        <v>8.75</v>
      </c>
      <c r="O29" s="6">
        <f t="shared" si="9"/>
        <v>8.181818181818182</v>
      </c>
      <c r="P29" s="6">
        <f t="shared" si="9"/>
        <v>7.708333333333333</v>
      </c>
      <c r="Q29" s="6">
        <f t="shared" si="9"/>
        <v>7.307692307692308</v>
      </c>
      <c r="R29" s="6">
        <f t="shared" si="9"/>
        <v>6.86046511627907</v>
      </c>
      <c r="S29" s="6">
        <f t="shared" si="9"/>
        <v>6.489361702127659</v>
      </c>
      <c r="T29" s="6">
        <f t="shared" si="9"/>
        <v>6.176470588235294</v>
      </c>
      <c r="U29" s="6">
        <f t="shared" si="9"/>
        <v>5.848214285714286</v>
      </c>
      <c r="V29" s="6">
        <f t="shared" si="9"/>
        <v>5.524193548387096</v>
      </c>
      <c r="W29" s="6">
        <f t="shared" si="10"/>
        <v>5.257352941176471</v>
      </c>
      <c r="X29" s="6">
        <f t="shared" si="10"/>
        <v>5</v>
      </c>
      <c r="Y29" s="6">
        <f t="shared" si="10"/>
        <v>4.786585365853659</v>
      </c>
      <c r="Z29" s="6">
        <f t="shared" si="10"/>
        <v>4.560439560439561</v>
      </c>
      <c r="AA29" s="6">
        <f t="shared" si="10"/>
        <v>4.375</v>
      </c>
      <c r="AB29" s="6">
        <f t="shared" si="10"/>
        <v>4.204545454545454</v>
      </c>
      <c r="AC29" s="6">
        <f t="shared" si="10"/>
        <v>4.0625</v>
      </c>
      <c r="AD29" s="6">
        <f t="shared" si="10"/>
        <v>3.9423076923076925</v>
      </c>
      <c r="AE29" s="6">
        <f t="shared" si="10"/>
        <v>3.75</v>
      </c>
      <c r="AF29" s="6">
        <f t="shared" si="10"/>
        <v>3.671875</v>
      </c>
      <c r="AG29" s="6">
        <f t="shared" si="11"/>
        <v>3.541666666666667</v>
      </c>
      <c r="AH29" s="6">
        <f t="shared" si="11"/>
        <v>3.4375</v>
      </c>
      <c r="AI29" s="6">
        <f t="shared" si="11"/>
        <v>3.352272727272727</v>
      </c>
      <c r="AJ29" s="6">
        <f t="shared" si="11"/>
        <v>3.28125</v>
      </c>
      <c r="AK29" s="17">
        <f t="shared" si="11"/>
        <v>3.194444444444444</v>
      </c>
      <c r="AL29" s="18">
        <f t="shared" si="11"/>
        <v>3.125</v>
      </c>
    </row>
    <row r="30" spans="2:38" ht="12.75">
      <c r="B30" s="10">
        <v>8.2</v>
      </c>
      <c r="C30" s="5">
        <f t="shared" si="8"/>
        <v>23</v>
      </c>
      <c r="D30" s="6">
        <f t="shared" si="8"/>
        <v>21.136363636363633</v>
      </c>
      <c r="E30" s="6">
        <f t="shared" si="8"/>
        <v>19.583333333333332</v>
      </c>
      <c r="F30" s="6">
        <f t="shared" si="8"/>
        <v>18.269230769230766</v>
      </c>
      <c r="G30" s="6">
        <f t="shared" si="8"/>
        <v>16.166666666666668</v>
      </c>
      <c r="H30" s="6">
        <f t="shared" si="8"/>
        <v>15.312499999999998</v>
      </c>
      <c r="I30" s="6">
        <f t="shared" si="8"/>
        <v>13.88888888888889</v>
      </c>
      <c r="J30" s="6">
        <f t="shared" si="8"/>
        <v>12.75</v>
      </c>
      <c r="K30" s="6">
        <f t="shared" si="8"/>
        <v>11.818181818181815</v>
      </c>
      <c r="L30" s="6">
        <f t="shared" si="8"/>
        <v>11.041666666666668</v>
      </c>
      <c r="M30" s="6">
        <f t="shared" si="9"/>
        <v>10.09259259259259</v>
      </c>
      <c r="N30" s="6">
        <f t="shared" si="9"/>
        <v>9.333333333333334</v>
      </c>
      <c r="O30" s="6">
        <f t="shared" si="9"/>
        <v>8.712121212121213</v>
      </c>
      <c r="P30" s="6">
        <f t="shared" si="9"/>
        <v>8.194444444444443</v>
      </c>
      <c r="Q30" s="6">
        <f t="shared" si="9"/>
        <v>7.756410256410257</v>
      </c>
      <c r="R30" s="6">
        <f t="shared" si="9"/>
        <v>7.267441860465117</v>
      </c>
      <c r="S30" s="6">
        <f t="shared" si="9"/>
        <v>6.861702127659574</v>
      </c>
      <c r="T30" s="6">
        <f t="shared" si="9"/>
        <v>6.519607843137255</v>
      </c>
      <c r="U30" s="6">
        <f t="shared" si="9"/>
        <v>6.160714285714286</v>
      </c>
      <c r="V30" s="6">
        <f t="shared" si="9"/>
        <v>5.806451612903225</v>
      </c>
      <c r="W30" s="6">
        <f t="shared" si="10"/>
        <v>5.514705882352942</v>
      </c>
      <c r="X30" s="6">
        <f t="shared" si="10"/>
        <v>5.2333333333333325</v>
      </c>
      <c r="Y30" s="6">
        <f t="shared" si="10"/>
        <v>5</v>
      </c>
      <c r="Z30" s="6">
        <f t="shared" si="10"/>
        <v>4.752747252747253</v>
      </c>
      <c r="AA30" s="6">
        <f t="shared" si="10"/>
        <v>4.55</v>
      </c>
      <c r="AB30" s="6">
        <f t="shared" si="10"/>
        <v>4.363636363636363</v>
      </c>
      <c r="AC30" s="6">
        <f t="shared" si="10"/>
        <v>4.208333333333333</v>
      </c>
      <c r="AD30" s="6">
        <f t="shared" si="10"/>
        <v>4.076923076923077</v>
      </c>
      <c r="AE30" s="6">
        <f t="shared" si="10"/>
        <v>3.8666666666666663</v>
      </c>
      <c r="AF30" s="6">
        <f t="shared" si="10"/>
        <v>3.78125</v>
      </c>
      <c r="AG30" s="6">
        <f t="shared" si="11"/>
        <v>3.638888888888889</v>
      </c>
      <c r="AH30" s="6">
        <f t="shared" si="11"/>
        <v>3.525</v>
      </c>
      <c r="AI30" s="6">
        <f t="shared" si="11"/>
        <v>3.4318181818181817</v>
      </c>
      <c r="AJ30" s="6">
        <f t="shared" si="11"/>
        <v>3.354166666666667</v>
      </c>
      <c r="AK30" s="17">
        <f t="shared" si="11"/>
        <v>3.2592592592592595</v>
      </c>
      <c r="AL30" s="18">
        <f t="shared" si="11"/>
        <v>3.1833333333333336</v>
      </c>
    </row>
    <row r="31" spans="2:38" ht="12.75">
      <c r="B31" s="10">
        <v>9.1</v>
      </c>
      <c r="C31" s="5">
        <f t="shared" si="8"/>
        <v>25.25</v>
      </c>
      <c r="D31" s="6">
        <f t="shared" si="8"/>
        <v>23.181818181818176</v>
      </c>
      <c r="E31" s="6">
        <f t="shared" si="8"/>
        <v>21.458333333333332</v>
      </c>
      <c r="F31" s="6">
        <f t="shared" si="8"/>
        <v>20</v>
      </c>
      <c r="G31" s="6">
        <f t="shared" si="8"/>
        <v>17.666666666666668</v>
      </c>
      <c r="H31" s="6">
        <f t="shared" si="8"/>
        <v>16.71875</v>
      </c>
      <c r="I31" s="6">
        <f t="shared" si="8"/>
        <v>15.13888888888889</v>
      </c>
      <c r="J31" s="6">
        <f t="shared" si="8"/>
        <v>13.875</v>
      </c>
      <c r="K31" s="6">
        <f t="shared" si="8"/>
        <v>12.84090909090909</v>
      </c>
      <c r="L31" s="23">
        <f t="shared" si="8"/>
        <v>11.979166666666668</v>
      </c>
      <c r="M31" s="6">
        <f t="shared" si="9"/>
        <v>10.925925925925926</v>
      </c>
      <c r="N31" s="6">
        <f t="shared" si="9"/>
        <v>10.083333333333334</v>
      </c>
      <c r="O31" s="6">
        <f t="shared" si="9"/>
        <v>9.393939393939393</v>
      </c>
      <c r="P31" s="6">
        <f t="shared" si="9"/>
        <v>8.819444444444443</v>
      </c>
      <c r="Q31" s="6">
        <f t="shared" si="9"/>
        <v>8.333333333333334</v>
      </c>
      <c r="R31" s="6">
        <f t="shared" si="9"/>
        <v>7.790697674418604</v>
      </c>
      <c r="S31" s="6">
        <f t="shared" si="9"/>
        <v>7.340425531914894</v>
      </c>
      <c r="T31" s="6">
        <f t="shared" si="9"/>
        <v>6.96078431372549</v>
      </c>
      <c r="U31" s="6">
        <f t="shared" si="9"/>
        <v>6.5625</v>
      </c>
      <c r="V31" s="6">
        <f t="shared" si="9"/>
        <v>6.169354838709677</v>
      </c>
      <c r="W31" s="6">
        <f t="shared" si="10"/>
        <v>5.845588235294118</v>
      </c>
      <c r="X31" s="6">
        <f t="shared" si="10"/>
        <v>5.533333333333333</v>
      </c>
      <c r="Y31" s="6">
        <f t="shared" si="10"/>
        <v>5.274390243902439</v>
      </c>
      <c r="Z31" s="6">
        <f t="shared" si="10"/>
        <v>5</v>
      </c>
      <c r="AA31" s="6">
        <f t="shared" si="10"/>
        <v>4.775</v>
      </c>
      <c r="AB31" s="6">
        <f t="shared" si="10"/>
        <v>4.568181818181818</v>
      </c>
      <c r="AC31" s="6">
        <f t="shared" si="10"/>
        <v>4.395833333333334</v>
      </c>
      <c r="AD31" s="6">
        <f t="shared" si="10"/>
        <v>4.250000000000001</v>
      </c>
      <c r="AE31" s="6">
        <f t="shared" si="10"/>
        <v>4.016666666666667</v>
      </c>
      <c r="AF31" s="6">
        <f t="shared" si="10"/>
        <v>3.921875</v>
      </c>
      <c r="AG31" s="6">
        <f t="shared" si="11"/>
        <v>3.7638888888888893</v>
      </c>
      <c r="AH31" s="6">
        <f t="shared" si="11"/>
        <v>3.6375</v>
      </c>
      <c r="AI31" s="6">
        <f t="shared" si="11"/>
        <v>3.534090909090909</v>
      </c>
      <c r="AJ31" s="6">
        <f t="shared" si="11"/>
        <v>3.447916666666667</v>
      </c>
      <c r="AK31" s="17">
        <f t="shared" si="11"/>
        <v>3.3425925925925926</v>
      </c>
      <c r="AL31" s="18">
        <f t="shared" si="11"/>
        <v>3.2583333333333333</v>
      </c>
    </row>
    <row r="32" spans="2:38" ht="12.75">
      <c r="B32" s="10">
        <v>10</v>
      </c>
      <c r="C32" s="5">
        <f t="shared" si="8"/>
        <v>27.5</v>
      </c>
      <c r="D32" s="6">
        <f t="shared" si="8"/>
        <v>25.227272727272723</v>
      </c>
      <c r="E32" s="6">
        <f t="shared" si="8"/>
        <v>23.333333333333332</v>
      </c>
      <c r="F32" s="6">
        <f t="shared" si="8"/>
        <v>21.73076923076923</v>
      </c>
      <c r="G32" s="6">
        <f t="shared" si="8"/>
        <v>19.166666666666668</v>
      </c>
      <c r="H32" s="6">
        <f t="shared" si="8"/>
        <v>18.125</v>
      </c>
      <c r="I32" s="6">
        <f t="shared" si="8"/>
        <v>16.38888888888889</v>
      </c>
      <c r="J32" s="6">
        <f t="shared" si="8"/>
        <v>15</v>
      </c>
      <c r="K32" s="6">
        <f t="shared" si="8"/>
        <v>13.863636363636362</v>
      </c>
      <c r="L32" s="6">
        <f t="shared" si="8"/>
        <v>12.916666666666668</v>
      </c>
      <c r="M32" s="6">
        <f t="shared" si="9"/>
        <v>11.759259259259258</v>
      </c>
      <c r="N32" s="6">
        <f t="shared" si="9"/>
        <v>10.833333333333334</v>
      </c>
      <c r="O32" s="6">
        <f t="shared" si="9"/>
        <v>10.075757575757576</v>
      </c>
      <c r="P32" s="6">
        <f t="shared" si="9"/>
        <v>9.444444444444445</v>
      </c>
      <c r="Q32" s="6">
        <f t="shared" si="9"/>
        <v>8.91025641025641</v>
      </c>
      <c r="R32" s="6">
        <f t="shared" si="9"/>
        <v>8.313953488372094</v>
      </c>
      <c r="S32" s="6">
        <f t="shared" si="9"/>
        <v>7.819148936170213</v>
      </c>
      <c r="T32" s="6">
        <f t="shared" si="9"/>
        <v>7.401960784313726</v>
      </c>
      <c r="U32" s="6">
        <f t="shared" si="9"/>
        <v>6.964285714285714</v>
      </c>
      <c r="V32" s="6">
        <f t="shared" si="9"/>
        <v>6.532258064516128</v>
      </c>
      <c r="W32" s="6">
        <f t="shared" si="10"/>
        <v>6.176470588235294</v>
      </c>
      <c r="X32" s="6">
        <f t="shared" si="10"/>
        <v>5.833333333333333</v>
      </c>
      <c r="Y32" s="6">
        <f t="shared" si="10"/>
        <v>5.548780487804879</v>
      </c>
      <c r="Z32" s="6">
        <f t="shared" si="10"/>
        <v>5.247252747252748</v>
      </c>
      <c r="AA32" s="6">
        <f t="shared" si="10"/>
        <v>5</v>
      </c>
      <c r="AB32" s="6">
        <f t="shared" si="10"/>
        <v>4.7727272727272725</v>
      </c>
      <c r="AC32" s="6">
        <f t="shared" si="10"/>
        <v>4.583333333333334</v>
      </c>
      <c r="AD32" s="6">
        <f t="shared" si="10"/>
        <v>4.423076923076923</v>
      </c>
      <c r="AE32" s="6">
        <f t="shared" si="10"/>
        <v>4.166666666666666</v>
      </c>
      <c r="AF32" s="6">
        <f t="shared" si="10"/>
        <v>4.0625</v>
      </c>
      <c r="AG32" s="6">
        <f t="shared" si="11"/>
        <v>3.8888888888888893</v>
      </c>
      <c r="AH32" s="6">
        <f t="shared" si="11"/>
        <v>3.75</v>
      </c>
      <c r="AI32" s="6">
        <f t="shared" si="11"/>
        <v>3.6363636363636362</v>
      </c>
      <c r="AJ32" s="6">
        <f t="shared" si="11"/>
        <v>3.541666666666667</v>
      </c>
      <c r="AK32" s="17">
        <f t="shared" si="11"/>
        <v>3.4259259259259256</v>
      </c>
      <c r="AL32" s="18">
        <f t="shared" si="11"/>
        <v>3.333333333333333</v>
      </c>
    </row>
    <row r="33" spans="2:38" ht="12.75">
      <c r="B33" s="10">
        <v>11</v>
      </c>
      <c r="C33" s="5">
        <f t="shared" si="8"/>
        <v>30</v>
      </c>
      <c r="D33" s="6">
        <f t="shared" si="8"/>
        <v>27.499999999999996</v>
      </c>
      <c r="E33" s="6">
        <f t="shared" si="8"/>
        <v>25.416666666666668</v>
      </c>
      <c r="F33" s="6">
        <f t="shared" si="8"/>
        <v>23.653846153846153</v>
      </c>
      <c r="G33" s="6">
        <f t="shared" si="8"/>
        <v>20.833333333333336</v>
      </c>
      <c r="H33" s="6">
        <f t="shared" si="8"/>
        <v>19.6875</v>
      </c>
      <c r="I33" s="6">
        <f t="shared" si="8"/>
        <v>17.77777777777778</v>
      </c>
      <c r="J33" s="6">
        <f t="shared" si="8"/>
        <v>16.25</v>
      </c>
      <c r="K33" s="6">
        <f t="shared" si="8"/>
        <v>14.999999999999998</v>
      </c>
      <c r="L33" s="6">
        <f t="shared" si="8"/>
        <v>13.958333333333334</v>
      </c>
      <c r="M33" s="6">
        <f t="shared" si="9"/>
        <v>12.685185185185183</v>
      </c>
      <c r="N33" s="6">
        <f t="shared" si="9"/>
        <v>11.666666666666668</v>
      </c>
      <c r="O33" s="6">
        <f t="shared" si="9"/>
        <v>10.833333333333334</v>
      </c>
      <c r="P33" s="6">
        <f t="shared" si="9"/>
        <v>10.138888888888888</v>
      </c>
      <c r="Q33" s="6">
        <f t="shared" si="9"/>
        <v>9.551282051282053</v>
      </c>
      <c r="R33" s="6">
        <f t="shared" si="9"/>
        <v>8.895348837209303</v>
      </c>
      <c r="S33" s="6">
        <f t="shared" si="9"/>
        <v>8.351063829787234</v>
      </c>
      <c r="T33" s="6">
        <f t="shared" si="9"/>
        <v>7.892156862745099</v>
      </c>
      <c r="U33" s="6">
        <f t="shared" si="9"/>
        <v>7.4107142857142865</v>
      </c>
      <c r="V33" s="6">
        <f t="shared" si="9"/>
        <v>6.935483870967741</v>
      </c>
      <c r="W33" s="6">
        <f t="shared" si="10"/>
        <v>6.544117647058824</v>
      </c>
      <c r="X33" s="6">
        <f t="shared" si="10"/>
        <v>6.166666666666666</v>
      </c>
      <c r="Y33" s="6">
        <f t="shared" si="10"/>
        <v>5.853658536585367</v>
      </c>
      <c r="Z33" s="6">
        <f t="shared" si="10"/>
        <v>5.521978021978023</v>
      </c>
      <c r="AA33" s="6">
        <f t="shared" si="10"/>
        <v>5.25</v>
      </c>
      <c r="AB33" s="6">
        <f t="shared" si="10"/>
        <v>5</v>
      </c>
      <c r="AC33" s="6">
        <f t="shared" si="10"/>
        <v>4.791666666666667</v>
      </c>
      <c r="AD33" s="6">
        <f t="shared" si="10"/>
        <v>4.615384615384616</v>
      </c>
      <c r="AE33" s="6">
        <f t="shared" si="10"/>
        <v>4.333333333333333</v>
      </c>
      <c r="AF33" s="6">
        <f t="shared" si="10"/>
        <v>4.21875</v>
      </c>
      <c r="AG33" s="6">
        <f t="shared" si="11"/>
        <v>4.027777777777778</v>
      </c>
      <c r="AH33" s="6">
        <f t="shared" si="11"/>
        <v>3.875</v>
      </c>
      <c r="AI33" s="6">
        <f t="shared" si="11"/>
        <v>3.75</v>
      </c>
      <c r="AJ33" s="6">
        <f t="shared" si="11"/>
        <v>3.6458333333333335</v>
      </c>
      <c r="AK33" s="17">
        <f t="shared" si="11"/>
        <v>3.518518518518518</v>
      </c>
      <c r="AL33" s="18">
        <f t="shared" si="11"/>
        <v>3.4166666666666665</v>
      </c>
    </row>
    <row r="34" spans="2:38" ht="12.75">
      <c r="B34" s="10">
        <v>12</v>
      </c>
      <c r="C34" s="5">
        <f t="shared" si="8"/>
        <v>32.5</v>
      </c>
      <c r="D34" s="6">
        <f t="shared" si="8"/>
        <v>29.77272727272727</v>
      </c>
      <c r="E34" s="6">
        <f t="shared" si="8"/>
        <v>27.5</v>
      </c>
      <c r="F34" s="6">
        <f t="shared" si="8"/>
        <v>25.576923076923077</v>
      </c>
      <c r="G34" s="6">
        <f t="shared" si="8"/>
        <v>22.5</v>
      </c>
      <c r="H34" s="6">
        <f t="shared" si="8"/>
        <v>21.25</v>
      </c>
      <c r="I34" s="6">
        <f t="shared" si="8"/>
        <v>19.166666666666668</v>
      </c>
      <c r="J34" s="6">
        <f t="shared" si="8"/>
        <v>17.5</v>
      </c>
      <c r="K34" s="6">
        <f t="shared" si="8"/>
        <v>16.136363636363633</v>
      </c>
      <c r="L34" s="6">
        <f t="shared" si="8"/>
        <v>15.000000000000002</v>
      </c>
      <c r="M34" s="6">
        <f t="shared" si="9"/>
        <v>13.611111111111109</v>
      </c>
      <c r="N34" s="6">
        <f t="shared" si="9"/>
        <v>12.5</v>
      </c>
      <c r="O34" s="6">
        <f t="shared" si="9"/>
        <v>11.590909090909092</v>
      </c>
      <c r="P34" s="6">
        <f t="shared" si="9"/>
        <v>10.833333333333332</v>
      </c>
      <c r="Q34" s="6">
        <f t="shared" si="9"/>
        <v>10.192307692307693</v>
      </c>
      <c r="R34" s="6">
        <f t="shared" si="9"/>
        <v>9.476744186046513</v>
      </c>
      <c r="S34" s="6">
        <f t="shared" si="9"/>
        <v>8.882978723404255</v>
      </c>
      <c r="T34" s="6">
        <f t="shared" si="9"/>
        <v>8.382352941176471</v>
      </c>
      <c r="U34" s="6">
        <f t="shared" si="9"/>
        <v>7.8571428571428585</v>
      </c>
      <c r="V34" s="6">
        <f t="shared" si="9"/>
        <v>7.338709677419354</v>
      </c>
      <c r="W34" s="6">
        <f t="shared" si="10"/>
        <v>6.911764705882353</v>
      </c>
      <c r="X34" s="6">
        <f t="shared" si="10"/>
        <v>6.5</v>
      </c>
      <c r="Y34" s="6">
        <f t="shared" si="10"/>
        <v>6.158536585365854</v>
      </c>
      <c r="Z34" s="6">
        <f t="shared" si="10"/>
        <v>5.796703296703297</v>
      </c>
      <c r="AA34" s="6">
        <f t="shared" si="10"/>
        <v>5.5</v>
      </c>
      <c r="AB34" s="6">
        <f t="shared" si="10"/>
        <v>5.2272727272727275</v>
      </c>
      <c r="AC34" s="6">
        <f t="shared" si="10"/>
        <v>5</v>
      </c>
      <c r="AD34" s="6">
        <f t="shared" si="10"/>
        <v>4.807692307692308</v>
      </c>
      <c r="AE34" s="6">
        <f t="shared" si="10"/>
        <v>4.5</v>
      </c>
      <c r="AF34" s="6">
        <f t="shared" si="10"/>
        <v>4.375</v>
      </c>
      <c r="AG34" s="6">
        <f t="shared" si="11"/>
        <v>4.166666666666667</v>
      </c>
      <c r="AH34" s="6">
        <f t="shared" si="11"/>
        <v>4</v>
      </c>
      <c r="AI34" s="6">
        <f t="shared" si="11"/>
        <v>3.8636363636363633</v>
      </c>
      <c r="AJ34" s="6">
        <f t="shared" si="11"/>
        <v>3.75</v>
      </c>
      <c r="AK34" s="17">
        <f t="shared" si="11"/>
        <v>3.6111111111111107</v>
      </c>
      <c r="AL34" s="18">
        <f t="shared" si="11"/>
        <v>3.5</v>
      </c>
    </row>
    <row r="35" spans="2:38" ht="12.75">
      <c r="B35" s="10">
        <v>13</v>
      </c>
      <c r="C35" s="5">
        <f t="shared" si="8"/>
        <v>35</v>
      </c>
      <c r="D35" s="6">
        <f t="shared" si="8"/>
        <v>32.04545454545454</v>
      </c>
      <c r="E35" s="6">
        <f t="shared" si="8"/>
        <v>29.583333333333336</v>
      </c>
      <c r="F35" s="6">
        <f t="shared" si="8"/>
        <v>27.5</v>
      </c>
      <c r="G35" s="6">
        <f t="shared" si="8"/>
        <v>24.166666666666668</v>
      </c>
      <c r="H35" s="6">
        <f t="shared" si="8"/>
        <v>22.8125</v>
      </c>
      <c r="I35" s="6">
        <f t="shared" si="8"/>
        <v>20.555555555555557</v>
      </c>
      <c r="J35" s="6">
        <f t="shared" si="8"/>
        <v>18.75</v>
      </c>
      <c r="K35" s="6">
        <f t="shared" si="8"/>
        <v>17.27272727272727</v>
      </c>
      <c r="L35" s="6">
        <f t="shared" si="8"/>
        <v>16.041666666666668</v>
      </c>
      <c r="M35" s="6">
        <f t="shared" si="9"/>
        <v>14.537037037037035</v>
      </c>
      <c r="N35" s="6">
        <f t="shared" si="9"/>
        <v>13.333333333333334</v>
      </c>
      <c r="O35" s="6">
        <f t="shared" si="9"/>
        <v>12.34848484848485</v>
      </c>
      <c r="P35" s="6">
        <f t="shared" si="9"/>
        <v>11.527777777777779</v>
      </c>
      <c r="Q35" s="6">
        <f t="shared" si="9"/>
        <v>10.833333333333334</v>
      </c>
      <c r="R35" s="6">
        <f t="shared" si="9"/>
        <v>10.058139534883722</v>
      </c>
      <c r="S35" s="6">
        <f t="shared" si="9"/>
        <v>9.414893617021276</v>
      </c>
      <c r="T35" s="6">
        <f t="shared" si="9"/>
        <v>8.872549019607844</v>
      </c>
      <c r="U35" s="6">
        <f t="shared" si="9"/>
        <v>8.303571428571429</v>
      </c>
      <c r="V35" s="6">
        <f t="shared" si="9"/>
        <v>7.741935483870967</v>
      </c>
      <c r="W35" s="6">
        <f t="shared" si="10"/>
        <v>7.279411764705883</v>
      </c>
      <c r="X35" s="6">
        <f t="shared" si="10"/>
        <v>6.833333333333333</v>
      </c>
      <c r="Y35" s="6">
        <f t="shared" si="10"/>
        <v>6.463414634146342</v>
      </c>
      <c r="Z35" s="6">
        <f t="shared" si="10"/>
        <v>6.071428571428572</v>
      </c>
      <c r="AA35" s="6">
        <f t="shared" si="10"/>
        <v>5.75</v>
      </c>
      <c r="AB35" s="6">
        <f t="shared" si="10"/>
        <v>5.454545454545454</v>
      </c>
      <c r="AC35" s="6">
        <f t="shared" si="10"/>
        <v>5.208333333333334</v>
      </c>
      <c r="AD35" s="6">
        <f t="shared" si="10"/>
        <v>5</v>
      </c>
      <c r="AE35" s="6">
        <f t="shared" si="10"/>
        <v>4.666666666666666</v>
      </c>
      <c r="AF35" s="6">
        <f t="shared" si="10"/>
        <v>4.53125</v>
      </c>
      <c r="AG35" s="6">
        <f t="shared" si="11"/>
        <v>4.305555555555555</v>
      </c>
      <c r="AH35" s="6">
        <f t="shared" si="11"/>
        <v>4.125</v>
      </c>
      <c r="AI35" s="6">
        <f t="shared" si="11"/>
        <v>3.977272727272727</v>
      </c>
      <c r="AJ35" s="6">
        <f t="shared" si="11"/>
        <v>3.854166666666667</v>
      </c>
      <c r="AK35" s="17">
        <f t="shared" si="11"/>
        <v>3.7037037037037033</v>
      </c>
      <c r="AL35" s="18">
        <f t="shared" si="11"/>
        <v>3.583333333333333</v>
      </c>
    </row>
    <row r="36" spans="2:38" ht="12.75">
      <c r="B36" s="10">
        <v>15</v>
      </c>
      <c r="C36" s="5">
        <f t="shared" si="8"/>
        <v>40</v>
      </c>
      <c r="D36" s="6">
        <f t="shared" si="8"/>
        <v>36.59090909090909</v>
      </c>
      <c r="E36" s="6">
        <f t="shared" si="8"/>
        <v>33.75</v>
      </c>
      <c r="F36" s="6">
        <f t="shared" si="8"/>
        <v>31.346153846153843</v>
      </c>
      <c r="G36" s="6">
        <f t="shared" si="8"/>
        <v>27.5</v>
      </c>
      <c r="H36" s="6">
        <f t="shared" si="8"/>
        <v>25.937500000000004</v>
      </c>
      <c r="I36" s="6">
        <f t="shared" si="8"/>
        <v>23.333333333333332</v>
      </c>
      <c r="J36" s="6">
        <f t="shared" si="8"/>
        <v>21.25</v>
      </c>
      <c r="K36" s="6">
        <f t="shared" si="8"/>
        <v>19.545454545454543</v>
      </c>
      <c r="L36" s="6">
        <f t="shared" si="8"/>
        <v>18.125</v>
      </c>
      <c r="M36" s="6">
        <f t="shared" si="9"/>
        <v>16.388888888888886</v>
      </c>
      <c r="N36" s="6">
        <f t="shared" si="9"/>
        <v>15</v>
      </c>
      <c r="O36" s="6">
        <f t="shared" si="9"/>
        <v>13.863636363636363</v>
      </c>
      <c r="P36" s="6">
        <f t="shared" si="9"/>
        <v>12.916666666666668</v>
      </c>
      <c r="Q36" s="6">
        <f t="shared" si="9"/>
        <v>12.115384615384615</v>
      </c>
      <c r="R36" s="6">
        <f t="shared" si="9"/>
        <v>11.22093023255814</v>
      </c>
      <c r="S36" s="6">
        <f t="shared" si="9"/>
        <v>10.47872340425532</v>
      </c>
      <c r="T36" s="6">
        <f t="shared" si="9"/>
        <v>9.852941176470589</v>
      </c>
      <c r="U36" s="6">
        <f t="shared" si="9"/>
        <v>9.196428571428573</v>
      </c>
      <c r="V36" s="6">
        <f t="shared" si="9"/>
        <v>8.548387096774192</v>
      </c>
      <c r="W36" s="6">
        <f t="shared" si="10"/>
        <v>8.014705882352942</v>
      </c>
      <c r="X36" s="6">
        <f t="shared" si="10"/>
        <v>7.5</v>
      </c>
      <c r="Y36" s="6">
        <f t="shared" si="10"/>
        <v>7.073170731707318</v>
      </c>
      <c r="Z36" s="6">
        <f t="shared" si="10"/>
        <v>6.620879120879122</v>
      </c>
      <c r="AA36" s="6">
        <f t="shared" si="10"/>
        <v>6.25</v>
      </c>
      <c r="AB36" s="6">
        <f t="shared" si="10"/>
        <v>5.909090909090909</v>
      </c>
      <c r="AC36" s="6">
        <f t="shared" si="10"/>
        <v>5.625</v>
      </c>
      <c r="AD36" s="6">
        <f t="shared" si="10"/>
        <v>5.384615384615385</v>
      </c>
      <c r="AE36" s="6">
        <f t="shared" si="10"/>
        <v>5</v>
      </c>
      <c r="AF36" s="6">
        <f t="shared" si="10"/>
        <v>4.84375</v>
      </c>
      <c r="AG36" s="6">
        <f t="shared" si="11"/>
        <v>4.583333333333334</v>
      </c>
      <c r="AH36" s="6">
        <f t="shared" si="11"/>
        <v>4.375</v>
      </c>
      <c r="AI36" s="6">
        <f t="shared" si="11"/>
        <v>4.204545454545454</v>
      </c>
      <c r="AJ36" s="6">
        <f t="shared" si="11"/>
        <v>4.0625</v>
      </c>
      <c r="AK36" s="17">
        <f t="shared" si="11"/>
        <v>3.888888888888889</v>
      </c>
      <c r="AL36" s="18">
        <f t="shared" si="11"/>
        <v>3.75</v>
      </c>
    </row>
    <row r="37" spans="2:38" ht="12.75">
      <c r="B37" s="10">
        <v>16</v>
      </c>
      <c r="C37" s="5">
        <f t="shared" si="8"/>
        <v>42.5</v>
      </c>
      <c r="D37" s="6">
        <f t="shared" si="8"/>
        <v>38.86363636363636</v>
      </c>
      <c r="E37" s="6">
        <f t="shared" si="8"/>
        <v>35.833333333333336</v>
      </c>
      <c r="F37" s="6">
        <f t="shared" si="8"/>
        <v>33.26923076923077</v>
      </c>
      <c r="G37" s="6">
        <f t="shared" si="8"/>
        <v>29.166666666666668</v>
      </c>
      <c r="H37" s="6">
        <f t="shared" si="8"/>
        <v>27.500000000000004</v>
      </c>
      <c r="I37" s="6">
        <f t="shared" si="8"/>
        <v>24.72222222222222</v>
      </c>
      <c r="J37" s="6">
        <f t="shared" si="8"/>
        <v>22.5</v>
      </c>
      <c r="K37" s="6">
        <f t="shared" si="8"/>
        <v>20.68181818181818</v>
      </c>
      <c r="L37" s="6">
        <f t="shared" si="8"/>
        <v>19.166666666666668</v>
      </c>
      <c r="M37" s="6">
        <f t="shared" si="9"/>
        <v>17.314814814814813</v>
      </c>
      <c r="N37" s="6">
        <f t="shared" si="9"/>
        <v>15.833333333333334</v>
      </c>
      <c r="O37" s="6">
        <f t="shared" si="9"/>
        <v>14.621212121212121</v>
      </c>
      <c r="P37" s="6">
        <f t="shared" si="9"/>
        <v>13.611111111111112</v>
      </c>
      <c r="Q37" s="6">
        <f t="shared" si="9"/>
        <v>12.756410256410257</v>
      </c>
      <c r="R37" s="6">
        <f t="shared" si="9"/>
        <v>11.80232558139535</v>
      </c>
      <c r="S37" s="6">
        <f t="shared" si="9"/>
        <v>11.01063829787234</v>
      </c>
      <c r="T37" s="6">
        <f t="shared" si="9"/>
        <v>10.343137254901961</v>
      </c>
      <c r="U37" s="6">
        <f t="shared" si="9"/>
        <v>9.642857142857144</v>
      </c>
      <c r="V37" s="6">
        <f t="shared" si="9"/>
        <v>8.951612903225806</v>
      </c>
      <c r="W37" s="6">
        <f t="shared" si="10"/>
        <v>8.382352941176471</v>
      </c>
      <c r="X37" s="6">
        <f t="shared" si="10"/>
        <v>7.833333333333333</v>
      </c>
      <c r="Y37" s="6">
        <f t="shared" si="10"/>
        <v>7.378048780487806</v>
      </c>
      <c r="Z37" s="6">
        <f t="shared" si="10"/>
        <v>6.895604395604397</v>
      </c>
      <c r="AA37" s="6">
        <f t="shared" si="10"/>
        <v>6.5</v>
      </c>
      <c r="AB37" s="6">
        <f t="shared" si="10"/>
        <v>6.136363636363636</v>
      </c>
      <c r="AC37" s="6">
        <f t="shared" si="10"/>
        <v>5.833333333333334</v>
      </c>
      <c r="AD37" s="6">
        <f t="shared" si="10"/>
        <v>5.5769230769230775</v>
      </c>
      <c r="AE37" s="6">
        <f t="shared" si="10"/>
        <v>5.166666666666666</v>
      </c>
      <c r="AF37" s="6">
        <f t="shared" si="10"/>
        <v>5</v>
      </c>
      <c r="AG37" s="6">
        <f t="shared" si="11"/>
        <v>4.722222222222222</v>
      </c>
      <c r="AH37" s="6">
        <f t="shared" si="11"/>
        <v>4.5</v>
      </c>
      <c r="AI37" s="6">
        <f t="shared" si="11"/>
        <v>4.318181818181818</v>
      </c>
      <c r="AJ37" s="6">
        <f t="shared" si="11"/>
        <v>4.166666666666667</v>
      </c>
      <c r="AK37" s="17">
        <f t="shared" si="11"/>
        <v>3.9814814814814814</v>
      </c>
      <c r="AL37" s="18">
        <f t="shared" si="11"/>
        <v>3.833333333333333</v>
      </c>
    </row>
    <row r="38" spans="2:38" ht="12.75">
      <c r="B38" s="10">
        <v>18</v>
      </c>
      <c r="C38" s="5">
        <f aca="true" t="shared" si="12" ref="C38:L47">$C$2/C$7*($B38+C$7)</f>
        <v>47.5</v>
      </c>
      <c r="D38" s="6">
        <f t="shared" si="12"/>
        <v>43.40909090909091</v>
      </c>
      <c r="E38" s="6">
        <f t="shared" si="12"/>
        <v>40</v>
      </c>
      <c r="F38" s="6">
        <f t="shared" si="12"/>
        <v>37.11538461538461</v>
      </c>
      <c r="G38" s="6">
        <f t="shared" si="12"/>
        <v>32.5</v>
      </c>
      <c r="H38" s="6">
        <f t="shared" si="12"/>
        <v>30.625000000000004</v>
      </c>
      <c r="I38" s="6">
        <f t="shared" si="12"/>
        <v>27.5</v>
      </c>
      <c r="J38" s="6">
        <f t="shared" si="12"/>
        <v>25</v>
      </c>
      <c r="K38" s="6">
        <f t="shared" si="12"/>
        <v>22.95454545454545</v>
      </c>
      <c r="L38" s="6">
        <f t="shared" si="12"/>
        <v>21.25</v>
      </c>
      <c r="M38" s="6">
        <f aca="true" t="shared" si="13" ref="M38:V47">$C$2/M$7*($B38+M$7)</f>
        <v>19.166666666666664</v>
      </c>
      <c r="N38" s="6">
        <f t="shared" si="13"/>
        <v>17.5</v>
      </c>
      <c r="O38" s="6">
        <f t="shared" si="13"/>
        <v>16.136363636363637</v>
      </c>
      <c r="P38" s="6">
        <f t="shared" si="13"/>
        <v>15</v>
      </c>
      <c r="Q38" s="6">
        <f t="shared" si="13"/>
        <v>14.038461538461538</v>
      </c>
      <c r="R38" s="6">
        <f t="shared" si="13"/>
        <v>12.965116279069768</v>
      </c>
      <c r="S38" s="23">
        <f t="shared" si="13"/>
        <v>12.074468085106382</v>
      </c>
      <c r="T38" s="6">
        <f t="shared" si="13"/>
        <v>11.323529411764707</v>
      </c>
      <c r="U38" s="6">
        <f t="shared" si="13"/>
        <v>10.535714285714286</v>
      </c>
      <c r="V38" s="6">
        <f t="shared" si="13"/>
        <v>9.758064516129032</v>
      </c>
      <c r="W38" s="6">
        <f aca="true" t="shared" si="14" ref="W38:AF47">$C$2/W$7*($B38+W$7)</f>
        <v>9.11764705882353</v>
      </c>
      <c r="X38" s="6">
        <f t="shared" si="14"/>
        <v>8.5</v>
      </c>
      <c r="Y38" s="6">
        <f t="shared" si="14"/>
        <v>7.987804878048782</v>
      </c>
      <c r="Z38" s="6">
        <f t="shared" si="14"/>
        <v>7.445054945054946</v>
      </c>
      <c r="AA38" s="6">
        <f t="shared" si="14"/>
        <v>7</v>
      </c>
      <c r="AB38" s="6">
        <f t="shared" si="14"/>
        <v>6.590909090909091</v>
      </c>
      <c r="AC38" s="6">
        <f t="shared" si="14"/>
        <v>6.25</v>
      </c>
      <c r="AD38" s="6">
        <f t="shared" si="14"/>
        <v>5.961538461538462</v>
      </c>
      <c r="AE38" s="6">
        <f t="shared" si="14"/>
        <v>5.5</v>
      </c>
      <c r="AF38" s="6">
        <f t="shared" si="14"/>
        <v>5.3125</v>
      </c>
      <c r="AG38" s="6">
        <f aca="true" t="shared" si="15" ref="AG38:AL47">$C$2/AG$7*($B38+AG$7)</f>
        <v>5</v>
      </c>
      <c r="AH38" s="6">
        <f t="shared" si="15"/>
        <v>4.75</v>
      </c>
      <c r="AI38" s="6">
        <f t="shared" si="15"/>
        <v>4.545454545454545</v>
      </c>
      <c r="AJ38" s="6">
        <f t="shared" si="15"/>
        <v>4.375</v>
      </c>
      <c r="AK38" s="17">
        <f t="shared" si="15"/>
        <v>4.166666666666666</v>
      </c>
      <c r="AL38" s="18">
        <f t="shared" si="15"/>
        <v>4</v>
      </c>
    </row>
    <row r="39" spans="2:38" ht="12.75">
      <c r="B39" s="10">
        <v>20</v>
      </c>
      <c r="C39" s="5">
        <f t="shared" si="12"/>
        <v>52.5</v>
      </c>
      <c r="D39" s="6">
        <f t="shared" si="12"/>
        <v>47.95454545454545</v>
      </c>
      <c r="E39" s="6">
        <f t="shared" si="12"/>
        <v>44.16666666666667</v>
      </c>
      <c r="F39" s="6">
        <f t="shared" si="12"/>
        <v>40.96153846153846</v>
      </c>
      <c r="G39" s="6">
        <f t="shared" si="12"/>
        <v>35.833333333333336</v>
      </c>
      <c r="H39" s="6">
        <f t="shared" si="12"/>
        <v>33.75</v>
      </c>
      <c r="I39" s="6">
        <f t="shared" si="12"/>
        <v>30.27777777777778</v>
      </c>
      <c r="J39" s="6">
        <f t="shared" si="12"/>
        <v>27.5</v>
      </c>
      <c r="K39" s="6">
        <f t="shared" si="12"/>
        <v>25.227272727272723</v>
      </c>
      <c r="L39" s="6">
        <f t="shared" si="12"/>
        <v>23.333333333333332</v>
      </c>
      <c r="M39" s="6">
        <f t="shared" si="13"/>
        <v>21.018518518518515</v>
      </c>
      <c r="N39" s="6">
        <f t="shared" si="13"/>
        <v>19.166666666666668</v>
      </c>
      <c r="O39" s="6">
        <f t="shared" si="13"/>
        <v>17.651515151515152</v>
      </c>
      <c r="P39" s="6">
        <f t="shared" si="13"/>
        <v>16.38888888888889</v>
      </c>
      <c r="Q39" s="6">
        <f t="shared" si="13"/>
        <v>15.320512820512821</v>
      </c>
      <c r="R39" s="6">
        <f t="shared" si="13"/>
        <v>14.127906976744187</v>
      </c>
      <c r="S39" s="6">
        <f t="shared" si="13"/>
        <v>13.138297872340425</v>
      </c>
      <c r="T39" s="6">
        <f t="shared" si="13"/>
        <v>12.303921568627452</v>
      </c>
      <c r="U39" s="6">
        <f t="shared" si="13"/>
        <v>11.42857142857143</v>
      </c>
      <c r="V39" s="6">
        <f t="shared" si="13"/>
        <v>10.564516129032258</v>
      </c>
      <c r="W39" s="6">
        <f t="shared" si="14"/>
        <v>9.852941176470589</v>
      </c>
      <c r="X39" s="6">
        <f t="shared" si="14"/>
        <v>9.166666666666666</v>
      </c>
      <c r="Y39" s="6">
        <f t="shared" si="14"/>
        <v>8.597560975609758</v>
      </c>
      <c r="Z39" s="6">
        <f t="shared" si="14"/>
        <v>7.994505494505495</v>
      </c>
      <c r="AA39" s="6">
        <f t="shared" si="14"/>
        <v>7.5</v>
      </c>
      <c r="AB39" s="6">
        <f t="shared" si="14"/>
        <v>7.045454545454545</v>
      </c>
      <c r="AC39" s="6">
        <f t="shared" si="14"/>
        <v>6.666666666666667</v>
      </c>
      <c r="AD39" s="6">
        <f t="shared" si="14"/>
        <v>6.346153846153847</v>
      </c>
      <c r="AE39" s="6">
        <f t="shared" si="14"/>
        <v>5.833333333333333</v>
      </c>
      <c r="AF39" s="6">
        <f t="shared" si="14"/>
        <v>5.625</v>
      </c>
      <c r="AG39" s="6">
        <f t="shared" si="15"/>
        <v>5.277777777777778</v>
      </c>
      <c r="AH39" s="6">
        <f t="shared" si="15"/>
        <v>5</v>
      </c>
      <c r="AI39" s="6">
        <f t="shared" si="15"/>
        <v>4.7727272727272725</v>
      </c>
      <c r="AJ39" s="6">
        <f t="shared" si="15"/>
        <v>4.583333333333334</v>
      </c>
      <c r="AK39" s="17">
        <f t="shared" si="15"/>
        <v>4.351851851851851</v>
      </c>
      <c r="AL39" s="18">
        <f t="shared" si="15"/>
        <v>4.166666666666666</v>
      </c>
    </row>
    <row r="40" spans="2:38" ht="12.75">
      <c r="B40" s="10">
        <v>22</v>
      </c>
      <c r="C40" s="5">
        <f t="shared" si="12"/>
        <v>57.5</v>
      </c>
      <c r="D40" s="6">
        <f t="shared" si="12"/>
        <v>52.5</v>
      </c>
      <c r="E40" s="6">
        <f t="shared" si="12"/>
        <v>48.333333333333336</v>
      </c>
      <c r="F40" s="6">
        <f t="shared" si="12"/>
        <v>44.80769230769231</v>
      </c>
      <c r="G40" s="6">
        <f t="shared" si="12"/>
        <v>39.16666666666667</v>
      </c>
      <c r="H40" s="6">
        <f t="shared" si="12"/>
        <v>36.875</v>
      </c>
      <c r="I40" s="6">
        <f t="shared" si="12"/>
        <v>33.05555555555556</v>
      </c>
      <c r="J40" s="6">
        <f t="shared" si="12"/>
        <v>30</v>
      </c>
      <c r="K40" s="6">
        <f t="shared" si="12"/>
        <v>27.499999999999996</v>
      </c>
      <c r="L40" s="6">
        <f t="shared" si="12"/>
        <v>25.416666666666668</v>
      </c>
      <c r="M40" s="6">
        <f t="shared" si="13"/>
        <v>22.870370370370367</v>
      </c>
      <c r="N40" s="6">
        <f t="shared" si="13"/>
        <v>20.833333333333336</v>
      </c>
      <c r="O40" s="6">
        <f t="shared" si="13"/>
        <v>19.166666666666668</v>
      </c>
      <c r="P40" s="6">
        <f t="shared" si="13"/>
        <v>17.77777777777778</v>
      </c>
      <c r="Q40" s="6">
        <f t="shared" si="13"/>
        <v>16.602564102564102</v>
      </c>
      <c r="R40" s="6">
        <f t="shared" si="13"/>
        <v>15.290697674418606</v>
      </c>
      <c r="S40" s="6">
        <f t="shared" si="13"/>
        <v>14.202127659574467</v>
      </c>
      <c r="T40" s="6">
        <f t="shared" si="13"/>
        <v>13.284313725490197</v>
      </c>
      <c r="U40" s="6">
        <f t="shared" si="13"/>
        <v>12.321428571428573</v>
      </c>
      <c r="V40" s="6">
        <f t="shared" si="13"/>
        <v>11.370967741935482</v>
      </c>
      <c r="W40" s="6">
        <f t="shared" si="14"/>
        <v>10.588235294117649</v>
      </c>
      <c r="X40" s="6">
        <f t="shared" si="14"/>
        <v>9.833333333333332</v>
      </c>
      <c r="Y40" s="6">
        <f t="shared" si="14"/>
        <v>9.207317073170733</v>
      </c>
      <c r="Z40" s="6">
        <f t="shared" si="14"/>
        <v>8.543956043956046</v>
      </c>
      <c r="AA40" s="6">
        <f t="shared" si="14"/>
        <v>8</v>
      </c>
      <c r="AB40" s="6">
        <f t="shared" si="14"/>
        <v>7.5</v>
      </c>
      <c r="AC40" s="6">
        <f t="shared" si="14"/>
        <v>7.083333333333334</v>
      </c>
      <c r="AD40" s="6">
        <f t="shared" si="14"/>
        <v>6.730769230769231</v>
      </c>
      <c r="AE40" s="6">
        <f t="shared" si="14"/>
        <v>6.166666666666666</v>
      </c>
      <c r="AF40" s="6">
        <f t="shared" si="14"/>
        <v>5.9375</v>
      </c>
      <c r="AG40" s="6">
        <f t="shared" si="15"/>
        <v>5.555555555555555</v>
      </c>
      <c r="AH40" s="6">
        <f t="shared" si="15"/>
        <v>5.25</v>
      </c>
      <c r="AI40" s="6">
        <f t="shared" si="15"/>
        <v>5</v>
      </c>
      <c r="AJ40" s="6">
        <f t="shared" si="15"/>
        <v>4.791666666666667</v>
      </c>
      <c r="AK40" s="17">
        <f t="shared" si="15"/>
        <v>4.537037037037037</v>
      </c>
      <c r="AL40" s="18">
        <f t="shared" si="15"/>
        <v>4.333333333333333</v>
      </c>
    </row>
    <row r="41" spans="2:38" ht="12.75">
      <c r="B41" s="10">
        <v>24</v>
      </c>
      <c r="C41" s="5">
        <f t="shared" si="12"/>
        <v>62.5</v>
      </c>
      <c r="D41" s="6">
        <f t="shared" si="12"/>
        <v>57.04545454545454</v>
      </c>
      <c r="E41" s="6">
        <f t="shared" si="12"/>
        <v>52.5</v>
      </c>
      <c r="F41" s="6">
        <f t="shared" si="12"/>
        <v>48.65384615384615</v>
      </c>
      <c r="G41" s="6">
        <f t="shared" si="12"/>
        <v>42.5</v>
      </c>
      <c r="H41" s="6">
        <f t="shared" si="12"/>
        <v>40</v>
      </c>
      <c r="I41" s="6">
        <f t="shared" si="12"/>
        <v>35.833333333333336</v>
      </c>
      <c r="J41" s="6">
        <f t="shared" si="12"/>
        <v>32.5</v>
      </c>
      <c r="K41" s="6">
        <f t="shared" si="12"/>
        <v>29.77272727272727</v>
      </c>
      <c r="L41" s="6">
        <f t="shared" si="12"/>
        <v>27.5</v>
      </c>
      <c r="M41" s="6">
        <f t="shared" si="13"/>
        <v>24.722222222222218</v>
      </c>
      <c r="N41" s="6">
        <f t="shared" si="13"/>
        <v>22.5</v>
      </c>
      <c r="O41" s="6">
        <f t="shared" si="13"/>
        <v>20.681818181818183</v>
      </c>
      <c r="P41" s="6">
        <f t="shared" si="13"/>
        <v>19.166666666666668</v>
      </c>
      <c r="Q41" s="6">
        <f t="shared" si="13"/>
        <v>17.884615384615387</v>
      </c>
      <c r="R41" s="6">
        <f t="shared" si="13"/>
        <v>16.453488372093023</v>
      </c>
      <c r="S41" s="6">
        <f t="shared" si="13"/>
        <v>15.26595744680851</v>
      </c>
      <c r="T41" s="6">
        <f t="shared" si="13"/>
        <v>14.264705882352942</v>
      </c>
      <c r="U41" s="6">
        <f t="shared" si="13"/>
        <v>13.214285714285715</v>
      </c>
      <c r="V41" s="6">
        <f t="shared" si="13"/>
        <v>12.177419354838708</v>
      </c>
      <c r="W41" s="6">
        <f t="shared" si="14"/>
        <v>11.323529411764707</v>
      </c>
      <c r="X41" s="6">
        <f t="shared" si="14"/>
        <v>10.5</v>
      </c>
      <c r="Y41" s="6">
        <f t="shared" si="14"/>
        <v>9.81707317073171</v>
      </c>
      <c r="Z41" s="6">
        <f t="shared" si="14"/>
        <v>9.093406593406595</v>
      </c>
      <c r="AA41" s="6">
        <f t="shared" si="14"/>
        <v>8.5</v>
      </c>
      <c r="AB41" s="6">
        <f t="shared" si="14"/>
        <v>7.954545454545454</v>
      </c>
      <c r="AC41" s="6">
        <f t="shared" si="14"/>
        <v>7.5</v>
      </c>
      <c r="AD41" s="6">
        <f t="shared" si="14"/>
        <v>7.115384615384616</v>
      </c>
      <c r="AE41" s="6">
        <f t="shared" si="14"/>
        <v>6.5</v>
      </c>
      <c r="AF41" s="6">
        <f t="shared" si="14"/>
        <v>6.25</v>
      </c>
      <c r="AG41" s="6">
        <f t="shared" si="15"/>
        <v>5.833333333333334</v>
      </c>
      <c r="AH41" s="6">
        <f t="shared" si="15"/>
        <v>5.5</v>
      </c>
      <c r="AI41" s="6">
        <f t="shared" si="15"/>
        <v>5.2272727272727275</v>
      </c>
      <c r="AJ41" s="6">
        <f t="shared" si="15"/>
        <v>5</v>
      </c>
      <c r="AK41" s="17">
        <f t="shared" si="15"/>
        <v>4.722222222222222</v>
      </c>
      <c r="AL41" s="18">
        <f t="shared" si="15"/>
        <v>4.5</v>
      </c>
    </row>
    <row r="42" spans="2:38" ht="12.75">
      <c r="B42" s="10">
        <v>27</v>
      </c>
      <c r="C42" s="5">
        <f t="shared" si="12"/>
        <v>70</v>
      </c>
      <c r="D42" s="6">
        <f t="shared" si="12"/>
        <v>63.86363636363636</v>
      </c>
      <c r="E42" s="6">
        <f t="shared" si="12"/>
        <v>58.75</v>
      </c>
      <c r="F42" s="6">
        <f t="shared" si="12"/>
        <v>54.42307692307692</v>
      </c>
      <c r="G42" s="6">
        <f t="shared" si="12"/>
        <v>47.5</v>
      </c>
      <c r="H42" s="6">
        <f t="shared" si="12"/>
        <v>44.6875</v>
      </c>
      <c r="I42" s="6">
        <f t="shared" si="12"/>
        <v>40</v>
      </c>
      <c r="J42" s="6">
        <f t="shared" si="12"/>
        <v>36.25</v>
      </c>
      <c r="K42" s="6">
        <f t="shared" si="12"/>
        <v>33.18181818181818</v>
      </c>
      <c r="L42" s="6">
        <f t="shared" si="12"/>
        <v>30.625</v>
      </c>
      <c r="M42" s="6">
        <f t="shared" si="13"/>
        <v>27.499999999999996</v>
      </c>
      <c r="N42" s="6">
        <f t="shared" si="13"/>
        <v>25</v>
      </c>
      <c r="O42" s="6">
        <f t="shared" si="13"/>
        <v>22.954545454545453</v>
      </c>
      <c r="P42" s="6">
        <f t="shared" si="13"/>
        <v>21.25</v>
      </c>
      <c r="Q42" s="6">
        <f t="shared" si="13"/>
        <v>19.80769230769231</v>
      </c>
      <c r="R42" s="6">
        <f t="shared" si="13"/>
        <v>18.197674418604652</v>
      </c>
      <c r="S42" s="6">
        <f t="shared" si="13"/>
        <v>16.861702127659573</v>
      </c>
      <c r="T42" s="6">
        <f t="shared" si="13"/>
        <v>15.73529411764706</v>
      </c>
      <c r="U42" s="6">
        <f t="shared" si="13"/>
        <v>14.55357142857143</v>
      </c>
      <c r="V42" s="6">
        <f t="shared" si="13"/>
        <v>13.387096774193548</v>
      </c>
      <c r="W42" s="6">
        <f t="shared" si="14"/>
        <v>12.426470588235293</v>
      </c>
      <c r="X42" s="6">
        <f t="shared" si="14"/>
        <v>11.5</v>
      </c>
      <c r="Y42" s="6">
        <f t="shared" si="14"/>
        <v>10.731707317073173</v>
      </c>
      <c r="Z42" s="6">
        <f t="shared" si="14"/>
        <v>9.91758241758242</v>
      </c>
      <c r="AA42" s="6">
        <f t="shared" si="14"/>
        <v>9.25</v>
      </c>
      <c r="AB42" s="6">
        <f t="shared" si="14"/>
        <v>8.636363636363637</v>
      </c>
      <c r="AC42" s="6">
        <f t="shared" si="14"/>
        <v>8.125</v>
      </c>
      <c r="AD42" s="6">
        <f t="shared" si="14"/>
        <v>7.6923076923076925</v>
      </c>
      <c r="AE42" s="6">
        <f t="shared" si="14"/>
        <v>7</v>
      </c>
      <c r="AF42" s="6">
        <f t="shared" si="14"/>
        <v>6.71875</v>
      </c>
      <c r="AG42" s="6">
        <f t="shared" si="15"/>
        <v>6.25</v>
      </c>
      <c r="AH42" s="6">
        <f t="shared" si="15"/>
        <v>5.875</v>
      </c>
      <c r="AI42" s="6">
        <f t="shared" si="15"/>
        <v>5.568181818181818</v>
      </c>
      <c r="AJ42" s="6">
        <f t="shared" si="15"/>
        <v>5.3125</v>
      </c>
      <c r="AK42" s="17">
        <f t="shared" si="15"/>
        <v>5</v>
      </c>
      <c r="AL42" s="18">
        <f t="shared" si="15"/>
        <v>4.75</v>
      </c>
    </row>
    <row r="43" spans="2:38" ht="12.75">
      <c r="B43" s="10">
        <v>30</v>
      </c>
      <c r="C43" s="5">
        <f t="shared" si="12"/>
        <v>77.5</v>
      </c>
      <c r="D43" s="6">
        <f t="shared" si="12"/>
        <v>70.68181818181817</v>
      </c>
      <c r="E43" s="6">
        <f t="shared" si="12"/>
        <v>65</v>
      </c>
      <c r="F43" s="6">
        <f t="shared" si="12"/>
        <v>60.192307692307686</v>
      </c>
      <c r="G43" s="6">
        <f t="shared" si="12"/>
        <v>52.5</v>
      </c>
      <c r="H43" s="6">
        <f t="shared" si="12"/>
        <v>49.375</v>
      </c>
      <c r="I43" s="6">
        <f t="shared" si="12"/>
        <v>44.166666666666664</v>
      </c>
      <c r="J43" s="6">
        <f t="shared" si="12"/>
        <v>40</v>
      </c>
      <c r="K43" s="6">
        <f t="shared" si="12"/>
        <v>36.59090909090909</v>
      </c>
      <c r="L43" s="6">
        <f t="shared" si="12"/>
        <v>33.75</v>
      </c>
      <c r="M43" s="6">
        <f t="shared" si="13"/>
        <v>30.27777777777778</v>
      </c>
      <c r="N43" s="6">
        <f t="shared" si="13"/>
        <v>27.5</v>
      </c>
      <c r="O43" s="6">
        <f t="shared" si="13"/>
        <v>25.227272727272727</v>
      </c>
      <c r="P43" s="6">
        <f t="shared" si="13"/>
        <v>23.333333333333332</v>
      </c>
      <c r="Q43" s="6">
        <f t="shared" si="13"/>
        <v>21.73076923076923</v>
      </c>
      <c r="R43" s="6">
        <f t="shared" si="13"/>
        <v>19.941860465116278</v>
      </c>
      <c r="S43" s="6">
        <f t="shared" si="13"/>
        <v>18.45744680851064</v>
      </c>
      <c r="T43" s="6">
        <f t="shared" si="13"/>
        <v>17.205882352941178</v>
      </c>
      <c r="U43" s="6">
        <f t="shared" si="13"/>
        <v>15.892857142857144</v>
      </c>
      <c r="V43" s="6">
        <f t="shared" si="13"/>
        <v>14.596774193548388</v>
      </c>
      <c r="W43" s="6">
        <f t="shared" si="14"/>
        <v>13.529411764705882</v>
      </c>
      <c r="X43" s="6">
        <f t="shared" si="14"/>
        <v>12.5</v>
      </c>
      <c r="Y43" s="6">
        <f t="shared" si="14"/>
        <v>11.646341463414636</v>
      </c>
      <c r="Z43" s="6">
        <f t="shared" si="14"/>
        <v>10.741758241758243</v>
      </c>
      <c r="AA43" s="6">
        <f t="shared" si="14"/>
        <v>10</v>
      </c>
      <c r="AB43" s="6">
        <f t="shared" si="14"/>
        <v>9.318181818181818</v>
      </c>
      <c r="AC43" s="6">
        <f t="shared" si="14"/>
        <v>8.75</v>
      </c>
      <c r="AD43" s="6">
        <f t="shared" si="14"/>
        <v>8.26923076923077</v>
      </c>
      <c r="AE43" s="6">
        <f t="shared" si="14"/>
        <v>7.5</v>
      </c>
      <c r="AF43" s="6">
        <f t="shared" si="14"/>
        <v>7.1875</v>
      </c>
      <c r="AG43" s="6">
        <f t="shared" si="15"/>
        <v>6.666666666666667</v>
      </c>
      <c r="AH43" s="6">
        <f t="shared" si="15"/>
        <v>6.25</v>
      </c>
      <c r="AI43" s="6">
        <f t="shared" si="15"/>
        <v>5.909090909090909</v>
      </c>
      <c r="AJ43" s="6">
        <f t="shared" si="15"/>
        <v>5.625</v>
      </c>
      <c r="AK43" s="17">
        <f t="shared" si="15"/>
        <v>5.277777777777778</v>
      </c>
      <c r="AL43" s="18">
        <f t="shared" si="15"/>
        <v>5</v>
      </c>
    </row>
    <row r="44" spans="2:38" ht="12.75">
      <c r="B44" s="10">
        <v>33</v>
      </c>
      <c r="C44" s="5">
        <f t="shared" si="12"/>
        <v>85</v>
      </c>
      <c r="D44" s="6">
        <f t="shared" si="12"/>
        <v>77.5</v>
      </c>
      <c r="E44" s="6">
        <f t="shared" si="12"/>
        <v>71.25000000000001</v>
      </c>
      <c r="F44" s="6">
        <f t="shared" si="12"/>
        <v>65.96153846153845</v>
      </c>
      <c r="G44" s="6">
        <f t="shared" si="12"/>
        <v>57.5</v>
      </c>
      <c r="H44" s="6">
        <f t="shared" si="12"/>
        <v>54.0625</v>
      </c>
      <c r="I44" s="6">
        <f t="shared" si="12"/>
        <v>48.33333333333333</v>
      </c>
      <c r="J44" s="6">
        <f t="shared" si="12"/>
        <v>43.75</v>
      </c>
      <c r="K44" s="6">
        <f t="shared" si="12"/>
        <v>40</v>
      </c>
      <c r="L44" s="6">
        <f t="shared" si="12"/>
        <v>36.875</v>
      </c>
      <c r="M44" s="6">
        <f t="shared" si="13"/>
        <v>33.05555555555556</v>
      </c>
      <c r="N44" s="6">
        <f t="shared" si="13"/>
        <v>30</v>
      </c>
      <c r="O44" s="6">
        <f t="shared" si="13"/>
        <v>27.499999999999996</v>
      </c>
      <c r="P44" s="6">
        <f t="shared" si="13"/>
        <v>25.416666666666668</v>
      </c>
      <c r="Q44" s="6">
        <f t="shared" si="13"/>
        <v>23.653846153846153</v>
      </c>
      <c r="R44" s="6">
        <f t="shared" si="13"/>
        <v>21.686046511627907</v>
      </c>
      <c r="S44" s="6">
        <f t="shared" si="13"/>
        <v>20.053191489361705</v>
      </c>
      <c r="T44" s="6">
        <f t="shared" si="13"/>
        <v>18.676470588235297</v>
      </c>
      <c r="U44" s="6">
        <f t="shared" si="13"/>
        <v>17.232142857142858</v>
      </c>
      <c r="V44" s="6">
        <f t="shared" si="13"/>
        <v>15.806451612903226</v>
      </c>
      <c r="W44" s="6">
        <f t="shared" si="14"/>
        <v>14.632352941176471</v>
      </c>
      <c r="X44" s="6">
        <f t="shared" si="14"/>
        <v>13.5</v>
      </c>
      <c r="Y44" s="6">
        <f t="shared" si="14"/>
        <v>12.5609756097561</v>
      </c>
      <c r="Z44" s="6">
        <f t="shared" si="14"/>
        <v>11.565934065934067</v>
      </c>
      <c r="AA44" s="6">
        <f t="shared" si="14"/>
        <v>10.75</v>
      </c>
      <c r="AB44" s="6">
        <f t="shared" si="14"/>
        <v>10</v>
      </c>
      <c r="AC44" s="6">
        <f t="shared" si="14"/>
        <v>9.375</v>
      </c>
      <c r="AD44" s="6">
        <f t="shared" si="14"/>
        <v>8.846153846153847</v>
      </c>
      <c r="AE44" s="6">
        <f t="shared" si="14"/>
        <v>8</v>
      </c>
      <c r="AF44" s="6">
        <f t="shared" si="14"/>
        <v>7.65625</v>
      </c>
      <c r="AG44" s="6">
        <f t="shared" si="15"/>
        <v>7.083333333333334</v>
      </c>
      <c r="AH44" s="6">
        <f t="shared" si="15"/>
        <v>6.625</v>
      </c>
      <c r="AI44" s="6">
        <f t="shared" si="15"/>
        <v>6.25</v>
      </c>
      <c r="AJ44" s="6">
        <f t="shared" si="15"/>
        <v>5.9375</v>
      </c>
      <c r="AK44" s="17">
        <f t="shared" si="15"/>
        <v>5.555555555555555</v>
      </c>
      <c r="AL44" s="18">
        <f t="shared" si="15"/>
        <v>5.25</v>
      </c>
    </row>
    <row r="45" spans="2:38" ht="12.75">
      <c r="B45" s="10">
        <v>36</v>
      </c>
      <c r="C45" s="5">
        <f t="shared" si="12"/>
        <v>92.5</v>
      </c>
      <c r="D45" s="6">
        <f t="shared" si="12"/>
        <v>84.31818181818181</v>
      </c>
      <c r="E45" s="6">
        <f t="shared" si="12"/>
        <v>77.50000000000001</v>
      </c>
      <c r="F45" s="6">
        <f t="shared" si="12"/>
        <v>71.73076923076921</v>
      </c>
      <c r="G45" s="6">
        <f t="shared" si="12"/>
        <v>62.5</v>
      </c>
      <c r="H45" s="6">
        <f t="shared" si="12"/>
        <v>58.75</v>
      </c>
      <c r="I45" s="6">
        <f t="shared" si="12"/>
        <v>52.49999999999999</v>
      </c>
      <c r="J45" s="6">
        <f t="shared" si="12"/>
        <v>47.5</v>
      </c>
      <c r="K45" s="6">
        <f t="shared" si="12"/>
        <v>43.40909090909091</v>
      </c>
      <c r="L45" s="6">
        <f t="shared" si="12"/>
        <v>40</v>
      </c>
      <c r="M45" s="6">
        <f t="shared" si="13"/>
        <v>35.83333333333333</v>
      </c>
      <c r="N45" s="6">
        <f t="shared" si="13"/>
        <v>32.5</v>
      </c>
      <c r="O45" s="6">
        <f t="shared" si="13"/>
        <v>29.77272727272727</v>
      </c>
      <c r="P45" s="6">
        <f t="shared" si="13"/>
        <v>27.5</v>
      </c>
      <c r="Q45" s="6">
        <f t="shared" si="13"/>
        <v>25.576923076923077</v>
      </c>
      <c r="R45" s="6">
        <f t="shared" si="13"/>
        <v>23.430232558139533</v>
      </c>
      <c r="S45" s="6">
        <f t="shared" si="13"/>
        <v>21.648936170212767</v>
      </c>
      <c r="T45" s="6">
        <f t="shared" si="13"/>
        <v>20.147058823529413</v>
      </c>
      <c r="U45" s="6">
        <f t="shared" si="13"/>
        <v>18.571428571428573</v>
      </c>
      <c r="V45" s="6">
        <f t="shared" si="13"/>
        <v>17.016129032258064</v>
      </c>
      <c r="W45" s="6">
        <f t="shared" si="14"/>
        <v>15.73529411764706</v>
      </c>
      <c r="X45" s="6">
        <f t="shared" si="14"/>
        <v>14.5</v>
      </c>
      <c r="Y45" s="6">
        <f t="shared" si="14"/>
        <v>13.475609756097564</v>
      </c>
      <c r="Z45" s="6">
        <f t="shared" si="14"/>
        <v>12.390109890109892</v>
      </c>
      <c r="AA45" s="6">
        <f t="shared" si="14"/>
        <v>11.5</v>
      </c>
      <c r="AB45" s="6">
        <f t="shared" si="14"/>
        <v>10.681818181818182</v>
      </c>
      <c r="AC45" s="6">
        <f t="shared" si="14"/>
        <v>10</v>
      </c>
      <c r="AD45" s="6">
        <f t="shared" si="14"/>
        <v>9.423076923076923</v>
      </c>
      <c r="AE45" s="6">
        <f t="shared" si="14"/>
        <v>8.5</v>
      </c>
      <c r="AF45" s="6">
        <f t="shared" si="14"/>
        <v>8.125</v>
      </c>
      <c r="AG45" s="6">
        <f t="shared" si="15"/>
        <v>7.5</v>
      </c>
      <c r="AH45" s="6">
        <f t="shared" si="15"/>
        <v>7</v>
      </c>
      <c r="AI45" s="6">
        <f t="shared" si="15"/>
        <v>6.590909090909091</v>
      </c>
      <c r="AJ45" s="6">
        <f t="shared" si="15"/>
        <v>6.25</v>
      </c>
      <c r="AK45" s="17">
        <f t="shared" si="15"/>
        <v>5.833333333333333</v>
      </c>
      <c r="AL45" s="18">
        <f t="shared" si="15"/>
        <v>5.5</v>
      </c>
    </row>
    <row r="46" spans="2:38" ht="12.75">
      <c r="B46" s="10">
        <v>39</v>
      </c>
      <c r="C46" s="5">
        <f t="shared" si="12"/>
        <v>100</v>
      </c>
      <c r="D46" s="6">
        <f t="shared" si="12"/>
        <v>91.13636363636363</v>
      </c>
      <c r="E46" s="6">
        <f t="shared" si="12"/>
        <v>83.75000000000001</v>
      </c>
      <c r="F46" s="6">
        <f t="shared" si="12"/>
        <v>77.49999999999999</v>
      </c>
      <c r="G46" s="6">
        <f t="shared" si="12"/>
        <v>67.5</v>
      </c>
      <c r="H46" s="6">
        <f t="shared" si="12"/>
        <v>63.4375</v>
      </c>
      <c r="I46" s="6">
        <f t="shared" si="12"/>
        <v>56.66666666666666</v>
      </c>
      <c r="J46" s="6">
        <f t="shared" si="12"/>
        <v>51.25</v>
      </c>
      <c r="K46" s="6">
        <f t="shared" si="12"/>
        <v>46.81818181818181</v>
      </c>
      <c r="L46" s="6">
        <f t="shared" si="12"/>
        <v>43.125</v>
      </c>
      <c r="M46" s="6">
        <f t="shared" si="13"/>
        <v>38.61111111111111</v>
      </c>
      <c r="N46" s="6">
        <f t="shared" si="13"/>
        <v>35</v>
      </c>
      <c r="O46" s="6">
        <f t="shared" si="13"/>
        <v>32.04545454545454</v>
      </c>
      <c r="P46" s="6">
        <f t="shared" si="13"/>
        <v>29.583333333333332</v>
      </c>
      <c r="Q46" s="6">
        <f t="shared" si="13"/>
        <v>27.5</v>
      </c>
      <c r="R46" s="6">
        <f t="shared" si="13"/>
        <v>25.174418604651162</v>
      </c>
      <c r="S46" s="6">
        <f t="shared" si="13"/>
        <v>23.24468085106383</v>
      </c>
      <c r="T46" s="6">
        <f t="shared" si="13"/>
        <v>21.617647058823533</v>
      </c>
      <c r="U46" s="6">
        <f t="shared" si="13"/>
        <v>19.91071428571429</v>
      </c>
      <c r="V46" s="6">
        <f t="shared" si="13"/>
        <v>18.225806451612904</v>
      </c>
      <c r="W46" s="6">
        <f t="shared" si="14"/>
        <v>16.83823529411765</v>
      </c>
      <c r="X46" s="6">
        <f t="shared" si="14"/>
        <v>15.5</v>
      </c>
      <c r="Y46" s="6">
        <f t="shared" si="14"/>
        <v>14.390243902439028</v>
      </c>
      <c r="Z46" s="6">
        <f t="shared" si="14"/>
        <v>13.214285714285715</v>
      </c>
      <c r="AA46" s="6">
        <f t="shared" si="14"/>
        <v>12.25</v>
      </c>
      <c r="AB46" s="6">
        <f t="shared" si="14"/>
        <v>11.363636363636363</v>
      </c>
      <c r="AC46" s="6">
        <f t="shared" si="14"/>
        <v>10.625</v>
      </c>
      <c r="AD46" s="6">
        <f t="shared" si="14"/>
        <v>10</v>
      </c>
      <c r="AE46" s="6">
        <f t="shared" si="14"/>
        <v>9</v>
      </c>
      <c r="AF46" s="6">
        <f t="shared" si="14"/>
        <v>8.59375</v>
      </c>
      <c r="AG46" s="6">
        <f t="shared" si="15"/>
        <v>7.916666666666667</v>
      </c>
      <c r="AH46" s="6">
        <f t="shared" si="15"/>
        <v>7.375</v>
      </c>
      <c r="AI46" s="6">
        <f t="shared" si="15"/>
        <v>6.931818181818182</v>
      </c>
      <c r="AJ46" s="6">
        <f t="shared" si="15"/>
        <v>6.5625</v>
      </c>
      <c r="AK46" s="17">
        <f t="shared" si="15"/>
        <v>6.111111111111111</v>
      </c>
      <c r="AL46" s="18">
        <f t="shared" si="15"/>
        <v>5.75</v>
      </c>
    </row>
    <row r="47" spans="2:38" ht="12.75">
      <c r="B47" s="10">
        <v>43</v>
      </c>
      <c r="C47" s="5">
        <f t="shared" si="12"/>
        <v>110</v>
      </c>
      <c r="D47" s="6">
        <f t="shared" si="12"/>
        <v>100.22727272727272</v>
      </c>
      <c r="E47" s="6">
        <f t="shared" si="12"/>
        <v>92.08333333333334</v>
      </c>
      <c r="F47" s="6">
        <f t="shared" si="12"/>
        <v>85.19230769230768</v>
      </c>
      <c r="G47" s="6">
        <f t="shared" si="12"/>
        <v>74.16666666666667</v>
      </c>
      <c r="H47" s="6">
        <f t="shared" si="12"/>
        <v>69.6875</v>
      </c>
      <c r="I47" s="6">
        <f t="shared" si="12"/>
        <v>62.222222222222214</v>
      </c>
      <c r="J47" s="6">
        <f t="shared" si="12"/>
        <v>56.25</v>
      </c>
      <c r="K47" s="6">
        <f t="shared" si="12"/>
        <v>51.36363636363636</v>
      </c>
      <c r="L47" s="6">
        <f t="shared" si="12"/>
        <v>47.29166666666667</v>
      </c>
      <c r="M47" s="6">
        <f t="shared" si="13"/>
        <v>42.31481481481481</v>
      </c>
      <c r="N47" s="6">
        <f t="shared" si="13"/>
        <v>38.333333333333336</v>
      </c>
      <c r="O47" s="6">
        <f t="shared" si="13"/>
        <v>35.07575757575757</v>
      </c>
      <c r="P47" s="6">
        <f t="shared" si="13"/>
        <v>32.361111111111114</v>
      </c>
      <c r="Q47" s="6">
        <f t="shared" si="13"/>
        <v>30.064102564102566</v>
      </c>
      <c r="R47" s="6">
        <f t="shared" si="13"/>
        <v>27.5</v>
      </c>
      <c r="S47" s="6">
        <f t="shared" si="13"/>
        <v>25.372340425531917</v>
      </c>
      <c r="T47" s="6">
        <f t="shared" si="13"/>
        <v>23.578431372549023</v>
      </c>
      <c r="U47" s="6">
        <f t="shared" si="13"/>
        <v>21.696428571428573</v>
      </c>
      <c r="V47" s="6">
        <f t="shared" si="13"/>
        <v>19.838709677419356</v>
      </c>
      <c r="W47" s="6">
        <f t="shared" si="14"/>
        <v>18.308823529411764</v>
      </c>
      <c r="X47" s="6">
        <f t="shared" si="14"/>
        <v>16.833333333333332</v>
      </c>
      <c r="Y47" s="6">
        <f t="shared" si="14"/>
        <v>15.609756097560979</v>
      </c>
      <c r="Z47" s="6">
        <f t="shared" si="14"/>
        <v>14.313186813186816</v>
      </c>
      <c r="AA47" s="6">
        <f t="shared" si="14"/>
        <v>13.25</v>
      </c>
      <c r="AB47" s="6">
        <f t="shared" si="14"/>
        <v>12.272727272727272</v>
      </c>
      <c r="AC47" s="6">
        <f t="shared" si="14"/>
        <v>11.458333333333334</v>
      </c>
      <c r="AD47" s="6">
        <f t="shared" si="14"/>
        <v>10.76923076923077</v>
      </c>
      <c r="AE47" s="6">
        <f t="shared" si="14"/>
        <v>9.666666666666666</v>
      </c>
      <c r="AF47" s="6">
        <f t="shared" si="14"/>
        <v>9.21875</v>
      </c>
      <c r="AG47" s="6">
        <f t="shared" si="15"/>
        <v>8.472222222222223</v>
      </c>
      <c r="AH47" s="6">
        <f t="shared" si="15"/>
        <v>7.875</v>
      </c>
      <c r="AI47" s="6">
        <f t="shared" si="15"/>
        <v>7.386363636363636</v>
      </c>
      <c r="AJ47" s="6">
        <f t="shared" si="15"/>
        <v>6.979166666666667</v>
      </c>
      <c r="AK47" s="17">
        <f t="shared" si="15"/>
        <v>6.481481481481481</v>
      </c>
      <c r="AL47" s="18">
        <f t="shared" si="15"/>
        <v>6.083333333333333</v>
      </c>
    </row>
    <row r="48" spans="2:38" ht="12.75">
      <c r="B48" s="10">
        <v>47</v>
      </c>
      <c r="C48" s="5">
        <f aca="true" t="shared" si="16" ref="C48:L55">$C$2/C$7*($B48+C$7)</f>
        <v>120</v>
      </c>
      <c r="D48" s="6">
        <f t="shared" si="16"/>
        <v>109.31818181818181</v>
      </c>
      <c r="E48" s="6">
        <f t="shared" si="16"/>
        <v>100.41666666666669</v>
      </c>
      <c r="F48" s="6">
        <f t="shared" si="16"/>
        <v>92.88461538461537</v>
      </c>
      <c r="G48" s="6">
        <f t="shared" si="16"/>
        <v>80.83333333333334</v>
      </c>
      <c r="H48" s="6">
        <f t="shared" si="16"/>
        <v>75.9375</v>
      </c>
      <c r="I48" s="6">
        <f t="shared" si="16"/>
        <v>67.77777777777777</v>
      </c>
      <c r="J48" s="6">
        <f t="shared" si="16"/>
        <v>61.25</v>
      </c>
      <c r="K48" s="6">
        <f t="shared" si="16"/>
        <v>55.90909090909091</v>
      </c>
      <c r="L48" s="6">
        <f t="shared" si="16"/>
        <v>51.458333333333336</v>
      </c>
      <c r="M48" s="6">
        <f aca="true" t="shared" si="17" ref="M48:V55">$C$2/M$7*($B48+M$7)</f>
        <v>46.01851851851852</v>
      </c>
      <c r="N48" s="6">
        <f t="shared" si="17"/>
        <v>41.66666666666667</v>
      </c>
      <c r="O48" s="6">
        <f t="shared" si="17"/>
        <v>38.1060606060606</v>
      </c>
      <c r="P48" s="6">
        <f t="shared" si="17"/>
        <v>35.138888888888886</v>
      </c>
      <c r="Q48" s="6">
        <f t="shared" si="17"/>
        <v>32.62820512820513</v>
      </c>
      <c r="R48" s="6">
        <f t="shared" si="17"/>
        <v>29.825581395348838</v>
      </c>
      <c r="S48" s="6">
        <f t="shared" si="17"/>
        <v>27.5</v>
      </c>
      <c r="T48" s="6">
        <f t="shared" si="17"/>
        <v>25.539215686274513</v>
      </c>
      <c r="U48" s="6">
        <f t="shared" si="17"/>
        <v>23.482142857142858</v>
      </c>
      <c r="V48" s="6">
        <f t="shared" si="17"/>
        <v>21.451612903225808</v>
      </c>
      <c r="W48" s="6">
        <f aca="true" t="shared" si="18" ref="W48:AF55">$C$2/W$7*($B48+W$7)</f>
        <v>19.779411764705884</v>
      </c>
      <c r="X48" s="6">
        <f t="shared" si="18"/>
        <v>18.166666666666664</v>
      </c>
      <c r="Y48" s="6">
        <f t="shared" si="18"/>
        <v>16.82926829268293</v>
      </c>
      <c r="Z48" s="6">
        <f t="shared" si="18"/>
        <v>15.412087912087914</v>
      </c>
      <c r="AA48" s="6">
        <f t="shared" si="18"/>
        <v>14.25</v>
      </c>
      <c r="AB48" s="6">
        <f t="shared" si="18"/>
        <v>13.181818181818182</v>
      </c>
      <c r="AC48" s="6">
        <f t="shared" si="18"/>
        <v>12.291666666666668</v>
      </c>
      <c r="AD48" s="6">
        <f t="shared" si="18"/>
        <v>11.538461538461538</v>
      </c>
      <c r="AE48" s="6">
        <f t="shared" si="18"/>
        <v>10.333333333333332</v>
      </c>
      <c r="AF48" s="6">
        <f t="shared" si="18"/>
        <v>9.84375</v>
      </c>
      <c r="AG48" s="6">
        <f aca="true" t="shared" si="19" ref="AG48:AL55">$C$2/AG$7*($B48+AG$7)</f>
        <v>9.027777777777779</v>
      </c>
      <c r="AH48" s="6">
        <f t="shared" si="19"/>
        <v>8.375</v>
      </c>
      <c r="AI48" s="6">
        <f t="shared" si="19"/>
        <v>7.840909090909091</v>
      </c>
      <c r="AJ48" s="6">
        <f t="shared" si="19"/>
        <v>7.395833333333334</v>
      </c>
      <c r="AK48" s="17">
        <f t="shared" si="19"/>
        <v>6.851851851851851</v>
      </c>
      <c r="AL48" s="18">
        <f t="shared" si="19"/>
        <v>6.416666666666666</v>
      </c>
    </row>
    <row r="49" spans="2:38" ht="12.75">
      <c r="B49" s="10">
        <v>51</v>
      </c>
      <c r="C49" s="5">
        <f t="shared" si="16"/>
        <v>130</v>
      </c>
      <c r="D49" s="6">
        <f t="shared" si="16"/>
        <v>118.4090909090909</v>
      </c>
      <c r="E49" s="6">
        <f t="shared" si="16"/>
        <v>108.75000000000001</v>
      </c>
      <c r="F49" s="6">
        <f t="shared" si="16"/>
        <v>100.57692307692307</v>
      </c>
      <c r="G49" s="6">
        <f t="shared" si="16"/>
        <v>87.5</v>
      </c>
      <c r="H49" s="6">
        <f t="shared" si="16"/>
        <v>82.1875</v>
      </c>
      <c r="I49" s="6">
        <f t="shared" si="16"/>
        <v>73.33333333333333</v>
      </c>
      <c r="J49" s="6">
        <f t="shared" si="16"/>
        <v>66.25</v>
      </c>
      <c r="K49" s="6">
        <f t="shared" si="16"/>
        <v>60.45454545454545</v>
      </c>
      <c r="L49" s="6">
        <f t="shared" si="16"/>
        <v>55.625</v>
      </c>
      <c r="M49" s="6">
        <f t="shared" si="17"/>
        <v>49.72222222222222</v>
      </c>
      <c r="N49" s="6">
        <f t="shared" si="17"/>
        <v>45</v>
      </c>
      <c r="O49" s="6">
        <f t="shared" si="17"/>
        <v>41.13636363636363</v>
      </c>
      <c r="P49" s="6">
        <f t="shared" si="17"/>
        <v>37.916666666666664</v>
      </c>
      <c r="Q49" s="6">
        <f t="shared" si="17"/>
        <v>35.19230769230769</v>
      </c>
      <c r="R49" s="6">
        <f t="shared" si="17"/>
        <v>32.151162790697676</v>
      </c>
      <c r="S49" s="6">
        <f t="shared" si="17"/>
        <v>29.627659574468087</v>
      </c>
      <c r="T49" s="6">
        <f t="shared" si="17"/>
        <v>27.500000000000004</v>
      </c>
      <c r="U49" s="6">
        <f t="shared" si="17"/>
        <v>25.267857142857146</v>
      </c>
      <c r="V49" s="6">
        <f t="shared" si="17"/>
        <v>23.064516129032256</v>
      </c>
      <c r="W49" s="6">
        <f t="shared" si="18"/>
        <v>21.25</v>
      </c>
      <c r="X49" s="6">
        <f t="shared" si="18"/>
        <v>19.5</v>
      </c>
      <c r="Y49" s="6">
        <f t="shared" si="18"/>
        <v>18.048780487804883</v>
      </c>
      <c r="Z49" s="6">
        <f t="shared" si="18"/>
        <v>16.510989010989015</v>
      </c>
      <c r="AA49" s="6">
        <f t="shared" si="18"/>
        <v>15.25</v>
      </c>
      <c r="AB49" s="6">
        <f t="shared" si="18"/>
        <v>14.09090909090909</v>
      </c>
      <c r="AC49" s="6">
        <f t="shared" si="18"/>
        <v>13.125</v>
      </c>
      <c r="AD49" s="6">
        <f t="shared" si="18"/>
        <v>12.307692307692308</v>
      </c>
      <c r="AE49" s="6">
        <f t="shared" si="18"/>
        <v>11</v>
      </c>
      <c r="AF49" s="6">
        <f t="shared" si="18"/>
        <v>10.46875</v>
      </c>
      <c r="AG49" s="6">
        <f t="shared" si="19"/>
        <v>9.583333333333334</v>
      </c>
      <c r="AH49" s="6">
        <f t="shared" si="19"/>
        <v>8.875</v>
      </c>
      <c r="AI49" s="6">
        <f t="shared" si="19"/>
        <v>8.295454545454545</v>
      </c>
      <c r="AJ49" s="6">
        <f t="shared" si="19"/>
        <v>7.8125</v>
      </c>
      <c r="AK49" s="17">
        <f t="shared" si="19"/>
        <v>7.222222222222221</v>
      </c>
      <c r="AL49" s="18">
        <f t="shared" si="19"/>
        <v>6.75</v>
      </c>
    </row>
    <row r="50" spans="2:38" ht="12.75">
      <c r="B50" s="10">
        <v>56</v>
      </c>
      <c r="C50" s="5">
        <f t="shared" si="16"/>
        <v>142.5</v>
      </c>
      <c r="D50" s="6">
        <f t="shared" si="16"/>
        <v>129.77272727272725</v>
      </c>
      <c r="E50" s="6">
        <f t="shared" si="16"/>
        <v>119.16666666666669</v>
      </c>
      <c r="F50" s="6">
        <f t="shared" si="16"/>
        <v>110.19230769230768</v>
      </c>
      <c r="G50" s="6">
        <f t="shared" si="16"/>
        <v>95.83333333333334</v>
      </c>
      <c r="H50" s="6">
        <f t="shared" si="16"/>
        <v>90</v>
      </c>
      <c r="I50" s="6">
        <f t="shared" si="16"/>
        <v>80.27777777777777</v>
      </c>
      <c r="J50" s="6">
        <f t="shared" si="16"/>
        <v>72.5</v>
      </c>
      <c r="K50" s="6">
        <f t="shared" si="16"/>
        <v>66.13636363636363</v>
      </c>
      <c r="L50" s="6">
        <f t="shared" si="16"/>
        <v>60.833333333333336</v>
      </c>
      <c r="M50" s="6">
        <f t="shared" si="17"/>
        <v>54.35185185185185</v>
      </c>
      <c r="N50" s="6">
        <f t="shared" si="17"/>
        <v>49.16666666666667</v>
      </c>
      <c r="O50" s="6">
        <f t="shared" si="17"/>
        <v>44.92424242424242</v>
      </c>
      <c r="P50" s="6">
        <f t="shared" si="17"/>
        <v>41.388888888888886</v>
      </c>
      <c r="Q50" s="6">
        <f t="shared" si="17"/>
        <v>38.3974358974359</v>
      </c>
      <c r="R50" s="6">
        <f t="shared" si="17"/>
        <v>35.05813953488372</v>
      </c>
      <c r="S50" s="6">
        <f t="shared" si="17"/>
        <v>32.287234042553195</v>
      </c>
      <c r="T50" s="6">
        <f t="shared" si="17"/>
        <v>29.950980392156865</v>
      </c>
      <c r="U50" s="6">
        <f t="shared" si="17"/>
        <v>27.500000000000004</v>
      </c>
      <c r="V50" s="6">
        <f t="shared" si="17"/>
        <v>25.080645161290324</v>
      </c>
      <c r="W50" s="6">
        <f t="shared" si="18"/>
        <v>23.08823529411765</v>
      </c>
      <c r="X50" s="6">
        <f t="shared" si="18"/>
        <v>21.166666666666664</v>
      </c>
      <c r="Y50" s="6">
        <f t="shared" si="18"/>
        <v>19.57317073170732</v>
      </c>
      <c r="Z50" s="6">
        <f t="shared" si="18"/>
        <v>17.884615384615383</v>
      </c>
      <c r="AA50" s="6">
        <f t="shared" si="18"/>
        <v>16.5</v>
      </c>
      <c r="AB50" s="6">
        <f t="shared" si="18"/>
        <v>15.227272727272727</v>
      </c>
      <c r="AC50" s="6">
        <f t="shared" si="18"/>
        <v>14.166666666666668</v>
      </c>
      <c r="AD50" s="6">
        <f t="shared" si="18"/>
        <v>13.26923076923077</v>
      </c>
      <c r="AE50" s="6">
        <f t="shared" si="18"/>
        <v>11.833333333333332</v>
      </c>
      <c r="AF50" s="6">
        <f t="shared" si="18"/>
        <v>11.25</v>
      </c>
      <c r="AG50" s="6">
        <f t="shared" si="19"/>
        <v>10.277777777777779</v>
      </c>
      <c r="AH50" s="6">
        <f t="shared" si="19"/>
        <v>9.5</v>
      </c>
      <c r="AI50" s="6">
        <f t="shared" si="19"/>
        <v>8.863636363636363</v>
      </c>
      <c r="AJ50" s="6">
        <f t="shared" si="19"/>
        <v>8.333333333333334</v>
      </c>
      <c r="AK50" s="17">
        <f t="shared" si="19"/>
        <v>7.685185185185185</v>
      </c>
      <c r="AL50" s="18">
        <f t="shared" si="19"/>
        <v>7.166666666666666</v>
      </c>
    </row>
    <row r="51" spans="2:38" ht="12.75">
      <c r="B51" s="10">
        <v>62</v>
      </c>
      <c r="C51" s="5">
        <f t="shared" si="16"/>
        <v>157.5</v>
      </c>
      <c r="D51" s="6">
        <f t="shared" si="16"/>
        <v>143.4090909090909</v>
      </c>
      <c r="E51" s="6">
        <f t="shared" si="16"/>
        <v>131.66666666666669</v>
      </c>
      <c r="F51" s="6">
        <f t="shared" si="16"/>
        <v>121.73076923076921</v>
      </c>
      <c r="G51" s="6">
        <f t="shared" si="16"/>
        <v>105.83333333333334</v>
      </c>
      <c r="H51" s="6">
        <f t="shared" si="16"/>
        <v>99.375</v>
      </c>
      <c r="I51" s="6">
        <f t="shared" si="16"/>
        <v>88.6111111111111</v>
      </c>
      <c r="J51" s="6">
        <f t="shared" si="16"/>
        <v>80</v>
      </c>
      <c r="K51" s="6">
        <f t="shared" si="16"/>
        <v>72.95454545454545</v>
      </c>
      <c r="L51" s="6">
        <f t="shared" si="16"/>
        <v>67.08333333333334</v>
      </c>
      <c r="M51" s="6">
        <f t="shared" si="17"/>
        <v>59.907407407407405</v>
      </c>
      <c r="N51" s="6">
        <f t="shared" si="17"/>
        <v>54.16666666666667</v>
      </c>
      <c r="O51" s="6">
        <f t="shared" si="17"/>
        <v>49.46969696969697</v>
      </c>
      <c r="P51" s="6">
        <f t="shared" si="17"/>
        <v>45.55555555555555</v>
      </c>
      <c r="Q51" s="6">
        <f t="shared" si="17"/>
        <v>42.24358974358975</v>
      </c>
      <c r="R51" s="6">
        <f t="shared" si="17"/>
        <v>38.54651162790698</v>
      </c>
      <c r="S51" s="6">
        <f t="shared" si="17"/>
        <v>35.47872340425532</v>
      </c>
      <c r="T51" s="6">
        <f t="shared" si="17"/>
        <v>32.8921568627451</v>
      </c>
      <c r="U51" s="6">
        <f t="shared" si="17"/>
        <v>30.178571428571427</v>
      </c>
      <c r="V51" s="6">
        <f t="shared" si="17"/>
        <v>27.5</v>
      </c>
      <c r="W51" s="6">
        <f t="shared" si="18"/>
        <v>25.294117647058826</v>
      </c>
      <c r="X51" s="6">
        <f t="shared" si="18"/>
        <v>23.166666666666664</v>
      </c>
      <c r="Y51" s="6">
        <f t="shared" si="18"/>
        <v>21.402439024390247</v>
      </c>
      <c r="Z51" s="6">
        <f t="shared" si="18"/>
        <v>19.532967032967033</v>
      </c>
      <c r="AA51" s="6">
        <f t="shared" si="18"/>
        <v>18</v>
      </c>
      <c r="AB51" s="6">
        <f t="shared" si="18"/>
        <v>16.59090909090909</v>
      </c>
      <c r="AC51" s="6">
        <f t="shared" si="18"/>
        <v>15.416666666666668</v>
      </c>
      <c r="AD51" s="6">
        <f t="shared" si="18"/>
        <v>14.423076923076923</v>
      </c>
      <c r="AE51" s="6">
        <f t="shared" si="18"/>
        <v>12.833333333333332</v>
      </c>
      <c r="AF51" s="6">
        <f t="shared" si="18"/>
        <v>12.1875</v>
      </c>
      <c r="AG51" s="6">
        <f t="shared" si="19"/>
        <v>11.11111111111111</v>
      </c>
      <c r="AH51" s="6">
        <f t="shared" si="19"/>
        <v>10.25</v>
      </c>
      <c r="AI51" s="6">
        <f t="shared" si="19"/>
        <v>9.545454545454545</v>
      </c>
      <c r="AJ51" s="6">
        <f t="shared" si="19"/>
        <v>8.958333333333334</v>
      </c>
      <c r="AK51" s="17">
        <f t="shared" si="19"/>
        <v>8.24074074074074</v>
      </c>
      <c r="AL51" s="18">
        <f t="shared" si="19"/>
        <v>7.666666666666666</v>
      </c>
    </row>
    <row r="52" spans="2:38" ht="12.75">
      <c r="B52" s="10">
        <v>68</v>
      </c>
      <c r="C52" s="5">
        <f t="shared" si="16"/>
        <v>172.5</v>
      </c>
      <c r="D52" s="6">
        <f t="shared" si="16"/>
        <v>157.0454545454545</v>
      </c>
      <c r="E52" s="6">
        <f t="shared" si="16"/>
        <v>144.16666666666669</v>
      </c>
      <c r="F52" s="6">
        <f t="shared" si="16"/>
        <v>133.26923076923075</v>
      </c>
      <c r="G52" s="6">
        <f t="shared" si="16"/>
        <v>115.83333333333334</v>
      </c>
      <c r="H52" s="6">
        <f t="shared" si="16"/>
        <v>108.74999999999999</v>
      </c>
      <c r="I52" s="6">
        <f t="shared" si="16"/>
        <v>96.94444444444444</v>
      </c>
      <c r="J52" s="6">
        <f t="shared" si="16"/>
        <v>87.5</v>
      </c>
      <c r="K52" s="6">
        <f t="shared" si="16"/>
        <v>79.77272727272727</v>
      </c>
      <c r="L52" s="6">
        <f t="shared" si="16"/>
        <v>73.33333333333334</v>
      </c>
      <c r="M52" s="6">
        <f t="shared" si="17"/>
        <v>65.46296296296296</v>
      </c>
      <c r="N52" s="6">
        <f t="shared" si="17"/>
        <v>59.16666666666667</v>
      </c>
      <c r="O52" s="6">
        <f t="shared" si="17"/>
        <v>54.015151515151516</v>
      </c>
      <c r="P52" s="6">
        <f t="shared" si="17"/>
        <v>49.722222222222214</v>
      </c>
      <c r="Q52" s="6">
        <f t="shared" si="17"/>
        <v>46.0897435897436</v>
      </c>
      <c r="R52" s="6">
        <f t="shared" si="17"/>
        <v>42.03488372093023</v>
      </c>
      <c r="S52" s="6">
        <f t="shared" si="17"/>
        <v>38.670212765957444</v>
      </c>
      <c r="T52" s="6">
        <f t="shared" si="17"/>
        <v>35.833333333333336</v>
      </c>
      <c r="U52" s="6">
        <f t="shared" si="17"/>
        <v>32.857142857142854</v>
      </c>
      <c r="V52" s="6">
        <f t="shared" si="17"/>
        <v>29.919354838709676</v>
      </c>
      <c r="W52" s="6">
        <f t="shared" si="18"/>
        <v>27.5</v>
      </c>
      <c r="X52" s="6">
        <f t="shared" si="18"/>
        <v>25.166666666666664</v>
      </c>
      <c r="Y52" s="6">
        <f t="shared" si="18"/>
        <v>23.231707317073177</v>
      </c>
      <c r="Z52" s="6">
        <f t="shared" si="18"/>
        <v>21.181318681318682</v>
      </c>
      <c r="AA52" s="6">
        <f t="shared" si="18"/>
        <v>19.5</v>
      </c>
      <c r="AB52" s="6">
        <f t="shared" si="18"/>
        <v>17.954545454545453</v>
      </c>
      <c r="AC52" s="6">
        <f t="shared" si="18"/>
        <v>16.666666666666668</v>
      </c>
      <c r="AD52" s="6">
        <f t="shared" si="18"/>
        <v>15.576923076923078</v>
      </c>
      <c r="AE52" s="6">
        <f t="shared" si="18"/>
        <v>13.833333333333332</v>
      </c>
      <c r="AF52" s="6">
        <f t="shared" si="18"/>
        <v>13.125</v>
      </c>
      <c r="AG52" s="23">
        <f t="shared" si="19"/>
        <v>11.944444444444445</v>
      </c>
      <c r="AH52" s="6">
        <f t="shared" si="19"/>
        <v>11</v>
      </c>
      <c r="AI52" s="6">
        <f t="shared" si="19"/>
        <v>10.227272727272727</v>
      </c>
      <c r="AJ52" s="6">
        <f t="shared" si="19"/>
        <v>9.583333333333334</v>
      </c>
      <c r="AK52" s="17">
        <f t="shared" si="19"/>
        <v>8.796296296296296</v>
      </c>
      <c r="AL52" s="18">
        <f t="shared" si="19"/>
        <v>8.166666666666666</v>
      </c>
    </row>
    <row r="53" spans="2:38" ht="12.75">
      <c r="B53" s="10">
        <v>75</v>
      </c>
      <c r="C53" s="5">
        <f t="shared" si="16"/>
        <v>190</v>
      </c>
      <c r="D53" s="6">
        <f t="shared" si="16"/>
        <v>172.9545454545454</v>
      </c>
      <c r="E53" s="6">
        <f t="shared" si="16"/>
        <v>158.75000000000003</v>
      </c>
      <c r="F53" s="6">
        <f t="shared" si="16"/>
        <v>146.73076923076923</v>
      </c>
      <c r="G53" s="6">
        <f t="shared" si="16"/>
        <v>127.5</v>
      </c>
      <c r="H53" s="6">
        <f t="shared" si="16"/>
        <v>119.68749999999999</v>
      </c>
      <c r="I53" s="6">
        <f t="shared" si="16"/>
        <v>106.66666666666666</v>
      </c>
      <c r="J53" s="6">
        <f t="shared" si="16"/>
        <v>96.25</v>
      </c>
      <c r="K53" s="6">
        <f t="shared" si="16"/>
        <v>87.72727272727272</v>
      </c>
      <c r="L53" s="6">
        <f t="shared" si="16"/>
        <v>80.62500000000001</v>
      </c>
      <c r="M53" s="6">
        <f t="shared" si="17"/>
        <v>71.94444444444444</v>
      </c>
      <c r="N53" s="6">
        <f t="shared" si="17"/>
        <v>65</v>
      </c>
      <c r="O53" s="6">
        <f t="shared" si="17"/>
        <v>59.31818181818181</v>
      </c>
      <c r="P53" s="6">
        <f t="shared" si="17"/>
        <v>54.58333333333333</v>
      </c>
      <c r="Q53" s="6">
        <f t="shared" si="17"/>
        <v>50.57692307692309</v>
      </c>
      <c r="R53" s="6">
        <f t="shared" si="17"/>
        <v>46.104651162790695</v>
      </c>
      <c r="S53" s="6">
        <f t="shared" si="17"/>
        <v>42.3936170212766</v>
      </c>
      <c r="T53" s="6">
        <f t="shared" si="17"/>
        <v>39.26470588235294</v>
      </c>
      <c r="U53" s="6">
        <f t="shared" si="17"/>
        <v>35.982142857142854</v>
      </c>
      <c r="V53" s="6">
        <f t="shared" si="17"/>
        <v>32.74193548387097</v>
      </c>
      <c r="W53" s="6">
        <f t="shared" si="18"/>
        <v>30.073529411764707</v>
      </c>
      <c r="X53" s="6">
        <f t="shared" si="18"/>
        <v>27.5</v>
      </c>
      <c r="Y53" s="6">
        <f t="shared" si="18"/>
        <v>25.36585365853659</v>
      </c>
      <c r="Z53" s="6">
        <f t="shared" si="18"/>
        <v>23.104395604395606</v>
      </c>
      <c r="AA53" s="6">
        <f t="shared" si="18"/>
        <v>21.25</v>
      </c>
      <c r="AB53" s="6">
        <f t="shared" si="18"/>
        <v>19.545454545454543</v>
      </c>
      <c r="AC53" s="6">
        <f t="shared" si="18"/>
        <v>18.125</v>
      </c>
      <c r="AD53" s="6">
        <f t="shared" si="18"/>
        <v>16.923076923076923</v>
      </c>
      <c r="AE53" s="6">
        <f t="shared" si="18"/>
        <v>15</v>
      </c>
      <c r="AF53" s="6">
        <f t="shared" si="18"/>
        <v>14.21875</v>
      </c>
      <c r="AG53" s="6">
        <f t="shared" si="19"/>
        <v>12.916666666666668</v>
      </c>
      <c r="AH53" s="6">
        <f t="shared" si="19"/>
        <v>11.875</v>
      </c>
      <c r="AI53" s="6">
        <f t="shared" si="19"/>
        <v>11.022727272727272</v>
      </c>
      <c r="AJ53" s="6">
        <f t="shared" si="19"/>
        <v>10.3125</v>
      </c>
      <c r="AK53" s="17">
        <f t="shared" si="19"/>
        <v>9.444444444444445</v>
      </c>
      <c r="AL53" s="18">
        <f t="shared" si="19"/>
        <v>8.75</v>
      </c>
    </row>
    <row r="54" spans="2:38" ht="12.75">
      <c r="B54" s="10">
        <v>82</v>
      </c>
      <c r="C54" s="5">
        <f t="shared" si="16"/>
        <v>207.5</v>
      </c>
      <c r="D54" s="6">
        <f t="shared" si="16"/>
        <v>188.86363636363632</v>
      </c>
      <c r="E54" s="6">
        <f t="shared" si="16"/>
        <v>173.33333333333334</v>
      </c>
      <c r="F54" s="6">
        <f t="shared" si="16"/>
        <v>160.19230769230768</v>
      </c>
      <c r="G54" s="6">
        <f t="shared" si="16"/>
        <v>139.16666666666669</v>
      </c>
      <c r="H54" s="6">
        <f t="shared" si="16"/>
        <v>130.625</v>
      </c>
      <c r="I54" s="6">
        <f t="shared" si="16"/>
        <v>116.38888888888889</v>
      </c>
      <c r="J54" s="6">
        <f t="shared" si="16"/>
        <v>105</v>
      </c>
      <c r="K54" s="6">
        <f t="shared" si="16"/>
        <v>95.68181818181817</v>
      </c>
      <c r="L54" s="6">
        <f t="shared" si="16"/>
        <v>87.91666666666669</v>
      </c>
      <c r="M54" s="6">
        <f t="shared" si="17"/>
        <v>78.42592592592592</v>
      </c>
      <c r="N54" s="6">
        <f t="shared" si="17"/>
        <v>70.83333333333334</v>
      </c>
      <c r="O54" s="6">
        <f t="shared" si="17"/>
        <v>64.62121212121212</v>
      </c>
      <c r="P54" s="6">
        <f t="shared" si="17"/>
        <v>59.444444444444436</v>
      </c>
      <c r="Q54" s="6">
        <f t="shared" si="17"/>
        <v>55.06410256410257</v>
      </c>
      <c r="R54" s="6">
        <f t="shared" si="17"/>
        <v>50.174418604651166</v>
      </c>
      <c r="S54" s="6">
        <f t="shared" si="17"/>
        <v>46.11702127659574</v>
      </c>
      <c r="T54" s="6">
        <f t="shared" si="17"/>
        <v>42.69607843137255</v>
      </c>
      <c r="U54" s="6">
        <f t="shared" si="17"/>
        <v>39.107142857142854</v>
      </c>
      <c r="V54" s="6">
        <f t="shared" si="17"/>
        <v>35.564516129032256</v>
      </c>
      <c r="W54" s="6">
        <f t="shared" si="18"/>
        <v>32.64705882352941</v>
      </c>
      <c r="X54" s="6">
        <f t="shared" si="18"/>
        <v>29.833333333333332</v>
      </c>
      <c r="Y54" s="6">
        <f t="shared" si="18"/>
        <v>27.500000000000004</v>
      </c>
      <c r="Z54" s="6">
        <f t="shared" si="18"/>
        <v>25.02747252747253</v>
      </c>
      <c r="AA54" s="6">
        <f t="shared" si="18"/>
        <v>23</v>
      </c>
      <c r="AB54" s="6">
        <f t="shared" si="18"/>
        <v>21.136363636363637</v>
      </c>
      <c r="AC54" s="6">
        <f t="shared" si="18"/>
        <v>19.583333333333336</v>
      </c>
      <c r="AD54" s="6">
        <f t="shared" si="18"/>
        <v>18.26923076923077</v>
      </c>
      <c r="AE54" s="6">
        <f t="shared" si="18"/>
        <v>16.166666666666664</v>
      </c>
      <c r="AF54" s="6">
        <f t="shared" si="18"/>
        <v>15.3125</v>
      </c>
      <c r="AG54" s="6">
        <f t="shared" si="19"/>
        <v>13.88888888888889</v>
      </c>
      <c r="AH54" s="6">
        <f t="shared" si="19"/>
        <v>12.75</v>
      </c>
      <c r="AI54" s="6">
        <f t="shared" si="19"/>
        <v>11.818181818181818</v>
      </c>
      <c r="AJ54" s="6">
        <f t="shared" si="19"/>
        <v>11.041666666666668</v>
      </c>
      <c r="AK54" s="17">
        <f t="shared" si="19"/>
        <v>10.092592592592592</v>
      </c>
      <c r="AL54" s="18">
        <f t="shared" si="19"/>
        <v>9.333333333333332</v>
      </c>
    </row>
    <row r="55" spans="2:38" ht="13.5" thickBot="1">
      <c r="B55" s="11">
        <v>91</v>
      </c>
      <c r="C55" s="7">
        <f t="shared" si="16"/>
        <v>230</v>
      </c>
      <c r="D55" s="8">
        <f t="shared" si="16"/>
        <v>209.31818181818178</v>
      </c>
      <c r="E55" s="8">
        <f t="shared" si="16"/>
        <v>192.08333333333334</v>
      </c>
      <c r="F55" s="8">
        <f t="shared" si="16"/>
        <v>177.49999999999997</v>
      </c>
      <c r="G55" s="8">
        <f t="shared" si="16"/>
        <v>154.16666666666669</v>
      </c>
      <c r="H55" s="8">
        <f t="shared" si="16"/>
        <v>144.6875</v>
      </c>
      <c r="I55" s="8">
        <f t="shared" si="16"/>
        <v>128.88888888888889</v>
      </c>
      <c r="J55" s="8">
        <f t="shared" si="16"/>
        <v>116.25</v>
      </c>
      <c r="K55" s="8">
        <f t="shared" si="16"/>
        <v>105.9090909090909</v>
      </c>
      <c r="L55" s="8">
        <f t="shared" si="16"/>
        <v>97.29166666666669</v>
      </c>
      <c r="M55" s="8">
        <f t="shared" si="17"/>
        <v>86.75925925925925</v>
      </c>
      <c r="N55" s="8">
        <f t="shared" si="17"/>
        <v>78.33333333333334</v>
      </c>
      <c r="O55" s="8">
        <f t="shared" si="17"/>
        <v>71.43939393939394</v>
      </c>
      <c r="P55" s="8">
        <f t="shared" si="17"/>
        <v>65.69444444444444</v>
      </c>
      <c r="Q55" s="8">
        <f t="shared" si="17"/>
        <v>60.83333333333334</v>
      </c>
      <c r="R55" s="8">
        <f t="shared" si="17"/>
        <v>55.406976744186046</v>
      </c>
      <c r="S55" s="8">
        <f t="shared" si="17"/>
        <v>50.90425531914894</v>
      </c>
      <c r="T55" s="8">
        <f t="shared" si="17"/>
        <v>47.1078431372549</v>
      </c>
      <c r="U55" s="8">
        <f t="shared" si="17"/>
        <v>43.125</v>
      </c>
      <c r="V55" s="8">
        <f t="shared" si="17"/>
        <v>39.193548387096776</v>
      </c>
      <c r="W55" s="8">
        <f t="shared" si="18"/>
        <v>35.95588235294118</v>
      </c>
      <c r="X55" s="8">
        <f t="shared" si="18"/>
        <v>32.83333333333333</v>
      </c>
      <c r="Y55" s="8">
        <f t="shared" si="18"/>
        <v>30.243902439024396</v>
      </c>
      <c r="Z55" s="8">
        <f t="shared" si="18"/>
        <v>27.5</v>
      </c>
      <c r="AA55" s="8">
        <f t="shared" si="18"/>
        <v>25.25</v>
      </c>
      <c r="AB55" s="8">
        <f t="shared" si="18"/>
        <v>23.18181818181818</v>
      </c>
      <c r="AC55" s="8">
        <f t="shared" si="18"/>
        <v>21.458333333333336</v>
      </c>
      <c r="AD55" s="8">
        <f t="shared" si="18"/>
        <v>20</v>
      </c>
      <c r="AE55" s="8">
        <f t="shared" si="18"/>
        <v>17.666666666666664</v>
      </c>
      <c r="AF55" s="8">
        <f t="shared" si="18"/>
        <v>16.71875</v>
      </c>
      <c r="AG55" s="8">
        <f t="shared" si="19"/>
        <v>15.13888888888889</v>
      </c>
      <c r="AH55" s="8">
        <f t="shared" si="19"/>
        <v>13.875</v>
      </c>
      <c r="AI55" s="8">
        <f t="shared" si="19"/>
        <v>12.84090909090909</v>
      </c>
      <c r="AJ55" s="32">
        <f t="shared" si="19"/>
        <v>11.979166666666668</v>
      </c>
      <c r="AK55" s="19">
        <f t="shared" si="19"/>
        <v>10.925925925925926</v>
      </c>
      <c r="AL55" s="20">
        <f t="shared" si="19"/>
        <v>10.083333333333332</v>
      </c>
    </row>
  </sheetData>
  <hyperlinks>
    <hyperlink ref="C2" location="ParametersOptoFlyback!B11" display="ParametersOptoFlyback!B11"/>
    <hyperlink ref="C3" location="ParametersOptoFlyback!B7" display="ParametersOptoFlyback!B7"/>
  </hyperlink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5"/>
  <dimension ref="A1:B131"/>
  <sheetViews>
    <sheetView workbookViewId="0" topLeftCell="A1">
      <selection activeCell="J49" sqref="J49"/>
    </sheetView>
  </sheetViews>
  <sheetFormatPr defaultColWidth="9.140625" defaultRowHeight="12.75"/>
  <cols>
    <col min="1" max="1" width="13.8515625" style="152" customWidth="1"/>
    <col min="2" max="2" width="16.00390625" style="152" customWidth="1"/>
  </cols>
  <sheetData>
    <row r="1" spans="1:2" ht="12.75">
      <c r="A1" s="153" t="s">
        <v>246</v>
      </c>
      <c r="B1" s="66" t="s">
        <v>194</v>
      </c>
    </row>
    <row r="2" spans="1:2" ht="12.75">
      <c r="A2" s="152">
        <v>0.1</v>
      </c>
      <c r="B2" s="152">
        <v>5.155247735848242</v>
      </c>
    </row>
    <row r="3" spans="1:2" ht="12.75">
      <c r="A3" s="152">
        <v>0.2</v>
      </c>
      <c r="B3" s="152">
        <v>9.78327387734679</v>
      </c>
    </row>
    <row r="4" spans="1:2" ht="12.75">
      <c r="A4" s="152">
        <v>0.3</v>
      </c>
      <c r="B4" s="152">
        <v>13.957093512323349</v>
      </c>
    </row>
    <row r="5" spans="1:2" ht="12.75">
      <c r="A5" s="152">
        <v>0.4</v>
      </c>
      <c r="B5" s="152">
        <v>17.74809538428513</v>
      </c>
    </row>
    <row r="6" spans="1:2" ht="12.75">
      <c r="A6" s="152">
        <v>0.5</v>
      </c>
      <c r="B6" s="152">
        <v>21.20010580394582</v>
      </c>
    </row>
    <row r="7" spans="1:2" ht="12.75">
      <c r="A7" s="152">
        <v>0.6</v>
      </c>
      <c r="B7" s="152">
        <v>24.358319898534763</v>
      </c>
    </row>
    <row r="8" spans="1:2" ht="12.75">
      <c r="A8" s="152">
        <v>0.7</v>
      </c>
      <c r="B8" s="152">
        <v>27.25857972374994</v>
      </c>
    </row>
    <row r="9" spans="1:2" ht="12.75">
      <c r="A9" s="152">
        <v>0.8</v>
      </c>
      <c r="B9" s="152">
        <v>29.93112509559617</v>
      </c>
    </row>
    <row r="10" spans="1:2" ht="12.75">
      <c r="A10" s="152">
        <v>0.9</v>
      </c>
      <c r="B10" s="152">
        <v>32.40164699008948</v>
      </c>
    </row>
    <row r="11" spans="1:2" ht="12.75">
      <c r="A11" s="152">
        <v>1</v>
      </c>
      <c r="B11" s="152">
        <v>34.69211187027373</v>
      </c>
    </row>
    <row r="12" spans="1:2" ht="12.75">
      <c r="A12" s="152">
        <v>1.1</v>
      </c>
      <c r="B12" s="152">
        <v>36.821413024480215</v>
      </c>
    </row>
    <row r="13" spans="1:2" ht="12.75">
      <c r="A13" s="152">
        <v>1.2</v>
      </c>
      <c r="B13" s="152">
        <v>38.8058898374522</v>
      </c>
    </row>
    <row r="14" spans="1:2" ht="12.75">
      <c r="A14" s="152">
        <v>1.3</v>
      </c>
      <c r="B14" s="152">
        <v>40.65974521442691</v>
      </c>
    </row>
    <row r="15" spans="1:2" ht="12.75">
      <c r="A15" s="152">
        <v>1.4</v>
      </c>
      <c r="B15" s="152">
        <v>42.39538372548899</v>
      </c>
    </row>
    <row r="16" spans="1:2" ht="12.75">
      <c r="A16" s="152">
        <v>1.5</v>
      </c>
      <c r="B16" s="152">
        <v>44.02368749802839</v>
      </c>
    </row>
    <row r="17" spans="1:2" ht="12.75">
      <c r="A17" s="152">
        <v>1.6</v>
      </c>
      <c r="B17" s="152">
        <v>45.554242829831814</v>
      </c>
    </row>
    <row r="18" spans="1:2" ht="12.75">
      <c r="A18" s="152">
        <v>1.7</v>
      </c>
      <c r="B18" s="152">
        <v>46.995527495148345</v>
      </c>
    </row>
    <row r="19" spans="1:2" ht="12.75">
      <c r="A19" s="152">
        <v>1.8</v>
      </c>
      <c r="B19" s="152">
        <v>48.35506647454209</v>
      </c>
    </row>
    <row r="20" spans="1:2" ht="12.75">
      <c r="A20" s="152">
        <v>1.9</v>
      </c>
      <c r="B20" s="152">
        <v>49.639562149145156</v>
      </c>
    </row>
    <row r="21" spans="1:2" ht="12.75">
      <c r="A21" s="152">
        <v>2</v>
      </c>
      <c r="B21" s="152">
        <v>50.85500371438744</v>
      </c>
    </row>
    <row r="22" spans="1:2" ht="12.75">
      <c r="A22" s="152">
        <v>2.1</v>
      </c>
      <c r="B22" s="152">
        <v>52.006759582547886</v>
      </c>
    </row>
    <row r="23" spans="1:2" ht="12.75">
      <c r="A23" s="152">
        <v>2.2</v>
      </c>
      <c r="B23" s="152">
        <v>53.09965578181942</v>
      </c>
    </row>
    <row r="24" spans="1:2" ht="12.75">
      <c r="A24" s="152">
        <v>2.3</v>
      </c>
      <c r="B24" s="152">
        <v>54.13804276680329</v>
      </c>
    </row>
    <row r="25" spans="1:2" ht="12.75">
      <c r="A25" s="152">
        <v>2.4</v>
      </c>
      <c r="B25" s="152">
        <v>55.125852590843415</v>
      </c>
    </row>
    <row r="26" spans="1:2" ht="12.75">
      <c r="A26" s="152">
        <v>2.5</v>
      </c>
      <c r="B26" s="152">
        <v>56.066648024262165</v>
      </c>
    </row>
    <row r="27" spans="1:2" ht="12.75">
      <c r="A27" s="152">
        <v>2.6</v>
      </c>
      <c r="B27" s="152">
        <v>56.96366491184657</v>
      </c>
    </row>
    <row r="28" spans="1:2" ht="12.75">
      <c r="A28" s="152">
        <v>2.7</v>
      </c>
      <c r="B28" s="152">
        <v>57.81984883089784</v>
      </c>
    </row>
    <row r="29" spans="1:2" ht="12.75">
      <c r="A29" s="152">
        <v>2.8</v>
      </c>
      <c r="B29" s="152">
        <v>58.63788692492611</v>
      </c>
    </row>
    <row r="30" spans="1:2" ht="12.75">
      <c r="A30" s="152">
        <v>2.9</v>
      </c>
      <c r="B30" s="152">
        <v>59.420235637814784</v>
      </c>
    </row>
    <row r="31" spans="1:2" ht="12.75">
      <c r="A31" s="152">
        <v>3</v>
      </c>
      <c r="B31" s="152">
        <v>60.16914495143824</v>
      </c>
    </row>
    <row r="32" spans="1:2" ht="12.75">
      <c r="A32" s="152">
        <v>3.1</v>
      </c>
      <c r="B32" s="152">
        <v>60.88667963044099</v>
      </c>
    </row>
    <row r="33" spans="1:2" ht="12.75">
      <c r="A33" s="152">
        <v>3.2</v>
      </c>
      <c r="B33" s="152">
        <v>61.574737896629735</v>
      </c>
    </row>
    <row r="34" spans="1:2" ht="12.75">
      <c r="A34" s="152">
        <v>3.3</v>
      </c>
      <c r="B34" s="152">
        <v>62.23506788862701</v>
      </c>
    </row>
    <row r="35" spans="1:2" ht="12.75">
      <c r="A35" s="152">
        <v>3.4</v>
      </c>
      <c r="B35" s="152">
        <v>62.86928220728639</v>
      </c>
    </row>
    <row r="36" spans="1:2" ht="12.75">
      <c r="A36" s="152">
        <v>3.5</v>
      </c>
      <c r="B36" s="152">
        <v>63.478870801658246</v>
      </c>
    </row>
    <row r="37" spans="1:2" ht="12.75">
      <c r="A37" s="152">
        <v>3.6</v>
      </c>
      <c r="B37" s="152">
        <v>64.06521241226086</v>
      </c>
    </row>
    <row r="38" spans="1:2" ht="12.75">
      <c r="A38" s="152">
        <v>3.7</v>
      </c>
      <c r="B38" s="152">
        <v>64.62958475664718</v>
      </c>
    </row>
    <row r="39" spans="1:2" ht="12.75">
      <c r="A39" s="152">
        <v>3.8</v>
      </c>
      <c r="B39" s="152">
        <v>65.17317361563641</v>
      </c>
    </row>
    <row r="40" spans="1:2" ht="12.75">
      <c r="A40" s="152">
        <v>3.9</v>
      </c>
      <c r="B40" s="152">
        <v>65.69708095619171</v>
      </c>
    </row>
    <row r="41" spans="1:2" ht="12.75">
      <c r="A41" s="152">
        <v>4</v>
      </c>
      <c r="B41" s="152">
        <v>66.20233220803587</v>
      </c>
    </row>
    <row r="42" spans="1:2" ht="12.75">
      <c r="A42" s="152">
        <v>4.1</v>
      </c>
      <c r="B42" s="152">
        <v>66.68988279510982</v>
      </c>
    </row>
    <row r="43" spans="1:2" ht="12.75">
      <c r="A43" s="152">
        <v>4.2</v>
      </c>
      <c r="B43" s="152">
        <v>67.16062400940473</v>
      </c>
    </row>
    <row r="44" spans="1:2" ht="12.75">
      <c r="A44" s="152">
        <v>4.3</v>
      </c>
      <c r="B44" s="152">
        <v>67.6153883031425</v>
      </c>
    </row>
    <row r="45" spans="1:2" ht="12.75">
      <c r="A45" s="152">
        <v>4.4</v>
      </c>
      <c r="B45" s="152">
        <v>68.05495406541108</v>
      </c>
    </row>
    <row r="46" spans="1:2" ht="12.75">
      <c r="A46" s="152">
        <v>4.5</v>
      </c>
      <c r="B46" s="152">
        <v>68.48004994091075</v>
      </c>
    </row>
    <row r="47" spans="1:2" ht="12.75">
      <c r="A47" s="152">
        <v>4.6</v>
      </c>
      <c r="B47" s="152">
        <v>68.89135874121564</v>
      </c>
    </row>
    <row r="48" spans="1:2" ht="12.75">
      <c r="A48" s="152">
        <v>4.7</v>
      </c>
      <c r="B48" s="152">
        <v>69.2895209927108</v>
      </c>
    </row>
    <row r="49" spans="1:2" ht="12.75">
      <c r="A49" s="152">
        <v>4.8</v>
      </c>
      <c r="B49" s="152">
        <v>69.67513815997948</v>
      </c>
    </row>
    <row r="50" spans="1:2" ht="12.75">
      <c r="A50" s="152">
        <v>4.9</v>
      </c>
      <c r="B50" s="152">
        <v>70.04877557875685</v>
      </c>
    </row>
    <row r="51" spans="1:2" ht="12.75">
      <c r="A51" s="152">
        <v>5</v>
      </c>
      <c r="B51" s="152">
        <v>70.41096512852879</v>
      </c>
    </row>
    <row r="52" spans="1:2" ht="12.75">
      <c r="A52" s="152">
        <v>5.1</v>
      </c>
      <c r="B52" s="152">
        <v>70.76220767134562</v>
      </c>
    </row>
    <row r="53" spans="1:2" ht="12.75">
      <c r="A53" s="152">
        <v>5.2</v>
      </c>
      <c r="B53" s="152">
        <v>71.10297528036699</v>
      </c>
    </row>
    <row r="54" spans="1:2" ht="12.75">
      <c r="A54" s="152">
        <v>5.3</v>
      </c>
      <c r="B54" s="152">
        <v>71.4337132789883</v>
      </c>
    </row>
    <row r="55" spans="1:2" ht="12.75">
      <c r="A55" s="152">
        <v>5.4</v>
      </c>
      <c r="B55" s="152">
        <v>71.75484210906976</v>
      </c>
    </row>
    <row r="56" spans="1:2" ht="12.75">
      <c r="A56" s="152">
        <v>5.5</v>
      </c>
      <c r="B56" s="152">
        <v>72.06675904474787</v>
      </c>
    </row>
    <row r="57" spans="1:2" ht="12.75">
      <c r="A57" s="152">
        <v>5.6</v>
      </c>
      <c r="B57" s="152">
        <v>72.36983976651705</v>
      </c>
    </row>
    <row r="58" spans="1:2" ht="12.75">
      <c r="A58" s="152">
        <v>5.7</v>
      </c>
      <c r="B58" s="152">
        <v>72.6644398086949</v>
      </c>
    </row>
    <row r="59" spans="1:2" ht="12.75">
      <c r="A59" s="152">
        <v>5.8</v>
      </c>
      <c r="B59" s="152">
        <v>72.95089589199591</v>
      </c>
    </row>
    <row r="60" spans="1:2" ht="12.75">
      <c r="A60" s="152">
        <v>5.9</v>
      </c>
      <c r="B60" s="152">
        <v>73.22952715171395</v>
      </c>
    </row>
    <row r="61" spans="1:2" ht="12.75">
      <c r="A61" s="152">
        <v>5.999999999999995</v>
      </c>
      <c r="B61" s="152">
        <v>73.50063627093161</v>
      </c>
    </row>
    <row r="62" spans="1:2" ht="12.75">
      <c r="A62" s="152">
        <v>6.099999999999994</v>
      </c>
      <c r="B62" s="152">
        <v>73.76451052721532</v>
      </c>
    </row>
    <row r="63" spans="1:2" ht="12.75">
      <c r="A63" s="152">
        <v>6.199999999999994</v>
      </c>
      <c r="B63" s="152">
        <v>74.02142276040513</v>
      </c>
    </row>
    <row r="64" spans="1:2" ht="12.75">
      <c r="A64" s="152">
        <v>6.299999999999994</v>
      </c>
      <c r="B64" s="152">
        <v>74.27163226835273</v>
      </c>
    </row>
    <row r="65" spans="1:2" ht="12.75">
      <c r="A65" s="152">
        <v>6.399999999999993</v>
      </c>
      <c r="B65" s="152">
        <v>74.51538563678949</v>
      </c>
    </row>
    <row r="66" spans="1:2" ht="12.75">
      <c r="A66" s="152">
        <v>6.499999999999993</v>
      </c>
      <c r="B66" s="152">
        <v>74.7529175089068</v>
      </c>
    </row>
    <row r="67" spans="1:2" ht="12.75">
      <c r="A67" s="152">
        <v>6.5999999999999925</v>
      </c>
      <c r="B67" s="152">
        <v>74.98445129969791</v>
      </c>
    </row>
    <row r="68" spans="1:2" ht="12.75">
      <c r="A68" s="152">
        <v>6.699999999999992</v>
      </c>
      <c r="B68" s="152">
        <v>75.21019985963179</v>
      </c>
    </row>
    <row r="69" spans="1:2" ht="12.75">
      <c r="A69" s="152">
        <v>6.799999999999992</v>
      </c>
      <c r="B69" s="152">
        <v>75.43036609180305</v>
      </c>
    </row>
    <row r="70" spans="1:2" ht="12.75">
      <c r="A70" s="152">
        <v>6.8999999999999915</v>
      </c>
      <c r="B70" s="152">
        <v>75.64514352631896</v>
      </c>
    </row>
    <row r="71" spans="1:2" ht="12.75">
      <c r="A71" s="152">
        <v>6.999999999999991</v>
      </c>
      <c r="B71" s="152">
        <v>75.85471685534083</v>
      </c>
    </row>
    <row r="72" spans="1:2" ht="12.75">
      <c r="A72" s="152">
        <v>7.099999999999991</v>
      </c>
      <c r="B72" s="152">
        <v>76.0592624318889</v>
      </c>
    </row>
    <row r="73" spans="1:2" ht="12.75">
      <c r="A73" s="152">
        <v>7.19999999999999</v>
      </c>
      <c r="B73" s="152">
        <v>76.25894873524169</v>
      </c>
    </row>
    <row r="74" spans="1:2" ht="12.75">
      <c r="A74" s="152">
        <v>7.29999999999999</v>
      </c>
      <c r="B74" s="152">
        <v>76.45393680551135</v>
      </c>
    </row>
    <row r="75" spans="1:2" ht="12.75">
      <c r="A75" s="152">
        <v>7.39999999999999</v>
      </c>
      <c r="B75" s="152">
        <v>76.64438064975066</v>
      </c>
    </row>
    <row r="76" spans="1:2" ht="12.75">
      <c r="A76" s="152">
        <v>7.499999999999989</v>
      </c>
      <c r="B76" s="152">
        <v>76.83042762174368</v>
      </c>
    </row>
    <row r="77" spans="1:2" ht="12.75">
      <c r="A77" s="152">
        <v>7.599999999999989</v>
      </c>
      <c r="B77" s="152">
        <v>77.01221877744891</v>
      </c>
    </row>
    <row r="78" spans="1:2" ht="12.75">
      <c r="A78" s="152">
        <v>7.699999999999989</v>
      </c>
      <c r="B78" s="152">
        <v>77.18988920789617</v>
      </c>
    </row>
    <row r="79" spans="1:2" ht="12.75">
      <c r="A79" s="152">
        <v>7.799999999999988</v>
      </c>
      <c r="B79" s="152">
        <v>77.36356835118846</v>
      </c>
    </row>
    <row r="80" spans="1:2" ht="12.75">
      <c r="A80" s="152">
        <v>7.899999999999988</v>
      </c>
      <c r="B80" s="152">
        <v>77.53338028512319</v>
      </c>
    </row>
    <row r="81" spans="1:2" ht="12.75">
      <c r="A81" s="152">
        <v>7.999999999999988</v>
      </c>
      <c r="B81" s="152">
        <v>77.69944400182263</v>
      </c>
    </row>
    <row r="82" spans="1:2" ht="12.75">
      <c r="A82" s="152">
        <v>8.099999999999987</v>
      </c>
      <c r="B82" s="152">
        <v>77.86187366565125</v>
      </c>
    </row>
    <row r="83" spans="1:2" ht="12.75">
      <c r="A83" s="152">
        <v>8.199999999999987</v>
      </c>
      <c r="B83" s="152">
        <v>78.02077885559427</v>
      </c>
    </row>
    <row r="84" spans="1:2" ht="12.75">
      <c r="A84" s="152">
        <v>8.299999999999986</v>
      </c>
      <c r="B84" s="152">
        <v>78.17626479317937</v>
      </c>
    </row>
    <row r="85" spans="1:2" ht="12.75">
      <c r="A85" s="152">
        <v>8.399999999999986</v>
      </c>
      <c r="B85" s="152">
        <v>78.3284325569367</v>
      </c>
    </row>
    <row r="86" spans="1:2" ht="12.75">
      <c r="A86" s="152">
        <v>8.499999999999986</v>
      </c>
      <c r="B86" s="152">
        <v>78.47737928431695</v>
      </c>
    </row>
    <row r="87" spans="1:2" ht="12.75">
      <c r="A87" s="152">
        <v>8.599999999999985</v>
      </c>
      <c r="B87" s="152">
        <v>78.62319836191384</v>
      </c>
    </row>
    <row r="88" spans="1:2" ht="12.75">
      <c r="A88" s="152">
        <v>8.699999999999985</v>
      </c>
      <c r="B88" s="152">
        <v>78.76597960477446</v>
      </c>
    </row>
    <row r="89" spans="1:2" ht="12.75">
      <c r="A89" s="152">
        <v>8.799999999999985</v>
      </c>
      <c r="B89" s="152">
        <v>78.90580942552081</v>
      </c>
    </row>
    <row r="90" spans="1:2" ht="12.75">
      <c r="A90" s="152">
        <v>8.899999999999984</v>
      </c>
      <c r="B90" s="152">
        <v>79.04277099395124</v>
      </c>
    </row>
    <row r="91" spans="1:2" ht="12.75">
      <c r="A91" s="152">
        <v>8.999999999999984</v>
      </c>
      <c r="B91" s="152">
        <v>79.1769443877416</v>
      </c>
    </row>
    <row r="92" spans="1:2" ht="12.75">
      <c r="A92" s="152">
        <v>9.099999999999984</v>
      </c>
      <c r="B92" s="152">
        <v>79.3084067348198</v>
      </c>
    </row>
    <row r="93" spans="1:2" ht="12.75">
      <c r="A93" s="152">
        <v>9.199999999999983</v>
      </c>
      <c r="B93" s="152">
        <v>79.4372323479453</v>
      </c>
    </row>
    <row r="94" spans="1:2" ht="12.75">
      <c r="A94" s="152">
        <v>9.299999999999983</v>
      </c>
      <c r="B94" s="152">
        <v>79.56349285198728</v>
      </c>
    </row>
    <row r="95" spans="1:2" ht="12.75">
      <c r="A95" s="152">
        <v>9.399999999999983</v>
      </c>
      <c r="B95" s="152">
        <v>79.68725730435933</v>
      </c>
    </row>
    <row r="96" spans="1:2" ht="12.75">
      <c r="A96" s="152">
        <v>9.499999999999982</v>
      </c>
      <c r="B96" s="152">
        <v>79.80859230903621</v>
      </c>
    </row>
    <row r="97" spans="1:2" ht="12.75">
      <c r="A97" s="152">
        <v>9.599999999999982</v>
      </c>
      <c r="B97" s="152">
        <v>79.92756212454798</v>
      </c>
    </row>
    <row r="98" spans="1:2" ht="12.75">
      <c r="A98" s="152">
        <v>9.699999999999982</v>
      </c>
      <c r="B98" s="152">
        <v>80.0442287663197</v>
      </c>
    </row>
    <row r="99" spans="1:2" ht="12.75">
      <c r="A99" s="152">
        <v>9.799999999999981</v>
      </c>
      <c r="B99" s="152">
        <v>80.15865210369904</v>
      </c>
    </row>
    <row r="100" spans="1:2" ht="12.75">
      <c r="A100" s="152">
        <v>9.89999999999998</v>
      </c>
      <c r="B100" s="152">
        <v>80.27088995199038</v>
      </c>
    </row>
    <row r="101" spans="1:2" ht="12.75">
      <c r="A101" s="152">
        <v>9.99999999999998</v>
      </c>
      <c r="B101" s="152">
        <v>80.38099815979328</v>
      </c>
    </row>
    <row r="102" spans="1:2" ht="12.75">
      <c r="A102" s="152">
        <v>10.1</v>
      </c>
      <c r="B102" s="152">
        <v>80.48903069192193</v>
      </c>
    </row>
    <row r="103" spans="1:2" ht="12.75">
      <c r="A103" s="152">
        <v>10.2</v>
      </c>
      <c r="B103" s="152">
        <v>80.59503970816455</v>
      </c>
    </row>
    <row r="104" spans="1:2" ht="12.75">
      <c r="A104" s="152">
        <v>10.3</v>
      </c>
      <c r="B104" s="152">
        <v>80.6990756381241</v>
      </c>
    </row>
    <row r="105" spans="1:2" ht="12.75">
      <c r="A105" s="152">
        <v>10.4</v>
      </c>
      <c r="B105" s="152">
        <v>80.8011872523659</v>
      </c>
    </row>
    <row r="106" spans="1:2" ht="12.75">
      <c r="A106" s="152">
        <v>10.5</v>
      </c>
      <c r="B106" s="152">
        <v>80.90142173008314</v>
      </c>
    </row>
    <row r="107" spans="1:2" ht="12.75">
      <c r="A107" s="152">
        <v>10.6</v>
      </c>
      <c r="B107" s="152">
        <v>80.99982472347736</v>
      </c>
    </row>
    <row r="108" spans="1:2" ht="12.75">
      <c r="A108" s="152">
        <v>10.7</v>
      </c>
      <c r="B108" s="152">
        <v>81.0964404190385</v>
      </c>
    </row>
    <row r="109" spans="1:2" ht="12.75">
      <c r="A109" s="152">
        <v>10.8</v>
      </c>
      <c r="B109" s="152">
        <v>81.19131159589749</v>
      </c>
    </row>
    <row r="110" spans="1:2" ht="12.75">
      <c r="A110" s="152">
        <v>10.9</v>
      </c>
      <c r="B110" s="152">
        <v>81.2844796814129</v>
      </c>
    </row>
    <row r="111" spans="1:2" ht="12.75">
      <c r="A111" s="152">
        <v>11</v>
      </c>
      <c r="B111" s="152">
        <v>81.37598480414387</v>
      </c>
    </row>
    <row r="112" spans="1:2" ht="12.75">
      <c r="A112" s="152">
        <v>11.1</v>
      </c>
      <c r="B112" s="152">
        <v>81.46586584435117</v>
      </c>
    </row>
    <row r="113" spans="1:2" ht="12.75">
      <c r="A113" s="152">
        <v>11.2</v>
      </c>
      <c r="B113" s="152">
        <v>81.55416048216014</v>
      </c>
    </row>
    <row r="114" spans="1:2" ht="12.75">
      <c r="A114" s="152">
        <v>11.3</v>
      </c>
      <c r="B114" s="152">
        <v>81.64090524351086</v>
      </c>
    </row>
    <row r="115" spans="1:2" ht="12.75">
      <c r="A115" s="152">
        <v>11.4</v>
      </c>
      <c r="B115" s="152">
        <v>81.72613554401303</v>
      </c>
    </row>
    <row r="116" spans="1:2" ht="12.75">
      <c r="A116" s="152">
        <v>11.5</v>
      </c>
      <c r="B116" s="152">
        <v>81.80988573081653</v>
      </c>
    </row>
    <row r="117" spans="1:2" ht="12.75">
      <c r="A117" s="152">
        <v>11.6</v>
      </c>
      <c r="B117" s="152">
        <v>81.8921891226013</v>
      </c>
    </row>
    <row r="118" spans="1:2" ht="12.75">
      <c r="A118" s="152">
        <v>11.7</v>
      </c>
      <c r="B118" s="152">
        <v>81.97307804778447</v>
      </c>
    </row>
    <row r="119" spans="1:2" ht="12.75">
      <c r="A119" s="152">
        <v>11.8</v>
      </c>
      <c r="B119" s="152">
        <v>82.05258388103701</v>
      </c>
    </row>
    <row r="120" spans="1:2" ht="12.75">
      <c r="A120" s="152">
        <v>11.9</v>
      </c>
      <c r="B120" s="152">
        <v>82.13073707819602</v>
      </c>
    </row>
    <row r="121" spans="1:2" ht="12.75">
      <c r="A121" s="152">
        <v>12</v>
      </c>
      <c r="B121" s="152">
        <v>82.20756720965494</v>
      </c>
    </row>
    <row r="122" spans="1:2" ht="12.75">
      <c r="A122" s="152">
        <v>12.1</v>
      </c>
      <c r="B122" s="152">
        <v>82.28310299230783</v>
      </c>
    </row>
    <row r="123" spans="1:2" ht="12.75">
      <c r="A123" s="152">
        <v>12.2</v>
      </c>
      <c r="B123" s="152">
        <v>82.35737232012083</v>
      </c>
    </row>
    <row r="124" spans="1:2" ht="12.75">
      <c r="A124" s="152">
        <v>12.3</v>
      </c>
      <c r="B124" s="152">
        <v>82.43040229339897</v>
      </c>
    </row>
    <row r="125" spans="1:2" ht="12.75">
      <c r="A125" s="152">
        <v>12.4</v>
      </c>
      <c r="B125" s="152">
        <v>82.50221924681254</v>
      </c>
    </row>
    <row r="126" spans="1:2" ht="12.75">
      <c r="A126" s="152">
        <v>12.5</v>
      </c>
      <c r="B126" s="152">
        <v>82.57284877624446</v>
      </c>
    </row>
    <row r="127" spans="1:2" ht="12.75">
      <c r="A127" s="152">
        <v>12.6</v>
      </c>
      <c r="B127" s="152">
        <v>82.64231576451552</v>
      </c>
    </row>
    <row r="128" spans="1:2" ht="12.75">
      <c r="A128" s="152">
        <v>12.7</v>
      </c>
      <c r="B128" s="152">
        <v>82.71064440604246</v>
      </c>
    </row>
    <row r="129" spans="1:2" ht="12.75">
      <c r="A129" s="152">
        <v>12.8</v>
      </c>
      <c r="B129" s="152">
        <v>82.77785823047947</v>
      </c>
    </row>
    <row r="130" spans="1:2" ht="12.75">
      <c r="A130" s="152">
        <v>12.9</v>
      </c>
      <c r="B130" s="152">
        <v>82.84398012539233</v>
      </c>
    </row>
    <row r="131" spans="1:2" ht="12.75">
      <c r="A131" s="152">
        <v>13</v>
      </c>
      <c r="B131" s="152">
        <v>82.90903235801076</v>
      </c>
    </row>
  </sheetData>
  <hyperlinks>
    <hyperlink ref="A1" location="ParametersOptoFlyback!A6" display="Pout, W"/>
    <hyperlink ref="B1" location="ParametersOptoFlyback!A73" display="Efficiency, %"/>
  </hyperlink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ffxn8b</cp:lastModifiedBy>
  <cp:lastPrinted>2004-09-14T22:30:55Z</cp:lastPrinted>
  <dcterms:created xsi:type="dcterms:W3CDTF">2003-02-03T15:47:11Z</dcterms:created>
  <dcterms:modified xsi:type="dcterms:W3CDTF">2010-01-28T12:02:34Z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